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 activeTab="2"/>
  </bookViews>
  <sheets>
    <sheet name="Budget mandal level" sheetId="1" r:id="rId1"/>
    <sheet name="Budget district leve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7" i="2"/>
  <c r="P27"/>
  <c r="N27"/>
  <c r="L27"/>
  <c r="K27"/>
  <c r="J27"/>
  <c r="I27"/>
  <c r="H27"/>
  <c r="G27"/>
  <c r="F27"/>
  <c r="E27"/>
  <c r="D27"/>
  <c r="C27"/>
  <c r="AB26"/>
  <c r="AA26"/>
  <c r="Z26"/>
  <c r="Y26"/>
  <c r="U26"/>
  <c r="R26"/>
  <c r="W26" s="1"/>
  <c r="O26"/>
  <c r="AB25"/>
  <c r="AA25"/>
  <c r="Z25"/>
  <c r="Y25"/>
  <c r="U25"/>
  <c r="O25"/>
  <c r="R25" s="1"/>
  <c r="AB24"/>
  <c r="AA24"/>
  <c r="Z24"/>
  <c r="Y24"/>
  <c r="U24"/>
  <c r="R24"/>
  <c r="W24" s="1"/>
  <c r="O24"/>
  <c r="AB23"/>
  <c r="AA23"/>
  <c r="Z23"/>
  <c r="Y23"/>
  <c r="U23"/>
  <c r="O23"/>
  <c r="R23" s="1"/>
  <c r="AB22"/>
  <c r="AA22"/>
  <c r="Z22"/>
  <c r="Y22"/>
  <c r="U22"/>
  <c r="R22"/>
  <c r="W22" s="1"/>
  <c r="O22"/>
  <c r="AB21"/>
  <c r="AA21"/>
  <c r="Z21"/>
  <c r="Y21"/>
  <c r="U21"/>
  <c r="O21"/>
  <c r="R21" s="1"/>
  <c r="AB20"/>
  <c r="AA20"/>
  <c r="Z20"/>
  <c r="Y20"/>
  <c r="U20"/>
  <c r="R20"/>
  <c r="W20" s="1"/>
  <c r="O20"/>
  <c r="AB19"/>
  <c r="AA19"/>
  <c r="Z19"/>
  <c r="Y19"/>
  <c r="U19"/>
  <c r="O19"/>
  <c r="R19" s="1"/>
  <c r="AB18"/>
  <c r="AA18"/>
  <c r="Z18"/>
  <c r="Y18"/>
  <c r="U18"/>
  <c r="R18"/>
  <c r="W18" s="1"/>
  <c r="O18"/>
  <c r="AB17"/>
  <c r="AA17"/>
  <c r="Z17"/>
  <c r="Y17"/>
  <c r="U17"/>
  <c r="O17"/>
  <c r="R17" s="1"/>
  <c r="AB16"/>
  <c r="AA16"/>
  <c r="Z16"/>
  <c r="Y16"/>
  <c r="U16"/>
  <c r="R16"/>
  <c r="W16" s="1"/>
  <c r="O16"/>
  <c r="AB15"/>
  <c r="AA15"/>
  <c r="Z15"/>
  <c r="Y15"/>
  <c r="U15"/>
  <c r="O15"/>
  <c r="R15" s="1"/>
  <c r="AB14"/>
  <c r="AA14"/>
  <c r="Z14"/>
  <c r="Y14"/>
  <c r="U14"/>
  <c r="R14"/>
  <c r="W14" s="1"/>
  <c r="O14"/>
  <c r="AB13"/>
  <c r="AA13"/>
  <c r="Z13"/>
  <c r="Y13"/>
  <c r="U13"/>
  <c r="O13"/>
  <c r="R13" s="1"/>
  <c r="AB12"/>
  <c r="AA12"/>
  <c r="Z12"/>
  <c r="Y12"/>
  <c r="U12"/>
  <c r="R12"/>
  <c r="W12" s="1"/>
  <c r="O12"/>
  <c r="AB11"/>
  <c r="AA11"/>
  <c r="Z11"/>
  <c r="Y11"/>
  <c r="U11"/>
  <c r="O11"/>
  <c r="R11" s="1"/>
  <c r="AB10"/>
  <c r="AA10"/>
  <c r="Z10"/>
  <c r="Y10"/>
  <c r="U10"/>
  <c r="R10"/>
  <c r="W10" s="1"/>
  <c r="O10"/>
  <c r="AB9"/>
  <c r="AA9"/>
  <c r="Z9"/>
  <c r="Y9"/>
  <c r="U9"/>
  <c r="O9"/>
  <c r="R9" s="1"/>
  <c r="AB8"/>
  <c r="AA8"/>
  <c r="Z8"/>
  <c r="Y8"/>
  <c r="U8"/>
  <c r="R8"/>
  <c r="W8" s="1"/>
  <c r="O8"/>
  <c r="AB7"/>
  <c r="AA7"/>
  <c r="Z7"/>
  <c r="Y7"/>
  <c r="U7"/>
  <c r="O7"/>
  <c r="R7" s="1"/>
  <c r="AB6"/>
  <c r="AA6"/>
  <c r="Z6"/>
  <c r="Y6"/>
  <c r="U6"/>
  <c r="R6"/>
  <c r="W6" s="1"/>
  <c r="O6"/>
  <c r="AB5"/>
  <c r="AA5"/>
  <c r="Z5"/>
  <c r="Y5"/>
  <c r="U5"/>
  <c r="O5"/>
  <c r="R5" s="1"/>
  <c r="AB4"/>
  <c r="AB27" s="1"/>
  <c r="AA4"/>
  <c r="AA27" s="1"/>
  <c r="Z4"/>
  <c r="Z27" s="1"/>
  <c r="Y4"/>
  <c r="Y27" s="1"/>
  <c r="U4"/>
  <c r="U27" s="1"/>
  <c r="R4"/>
  <c r="W4" s="1"/>
  <c r="O4"/>
  <c r="O27" s="1"/>
  <c r="R27" i="1"/>
  <c r="Q27"/>
  <c r="O27"/>
  <c r="M27"/>
  <c r="N27" s="1"/>
  <c r="T27" s="1"/>
  <c r="L27"/>
  <c r="K27"/>
  <c r="J27"/>
  <c r="I27"/>
  <c r="H27"/>
  <c r="G27"/>
  <c r="F27"/>
  <c r="E27"/>
  <c r="D27"/>
  <c r="C27"/>
  <c r="P27" s="1"/>
  <c r="AC26"/>
  <c r="AB26"/>
  <c r="AA26"/>
  <c r="Z26"/>
  <c r="W26"/>
  <c r="V26"/>
  <c r="T26"/>
  <c r="P26"/>
  <c r="S26" s="1"/>
  <c r="N26"/>
  <c r="X26" s="1"/>
  <c r="AB25"/>
  <c r="AC25" s="1"/>
  <c r="AA25"/>
  <c r="Z25"/>
  <c r="V25"/>
  <c r="S25"/>
  <c r="P25"/>
  <c r="N25"/>
  <c r="Y25" s="1"/>
  <c r="AC24"/>
  <c r="AB24"/>
  <c r="AA24"/>
  <c r="Z24"/>
  <c r="Y24"/>
  <c r="W24"/>
  <c r="V24"/>
  <c r="T24"/>
  <c r="P24"/>
  <c r="S24" s="1"/>
  <c r="N24"/>
  <c r="X24" s="1"/>
  <c r="AB23"/>
  <c r="AC23" s="1"/>
  <c r="AA23"/>
  <c r="Z23"/>
  <c r="V23"/>
  <c r="S23"/>
  <c r="P23"/>
  <c r="N23"/>
  <c r="Y23" s="1"/>
  <c r="AC22"/>
  <c r="AD22" s="1"/>
  <c r="AB22"/>
  <c r="AA22"/>
  <c r="Z22"/>
  <c r="Y22"/>
  <c r="W22"/>
  <c r="V22"/>
  <c r="T22"/>
  <c r="P22"/>
  <c r="S22" s="1"/>
  <c r="N22"/>
  <c r="X22" s="1"/>
  <c r="AB21"/>
  <c r="AC21" s="1"/>
  <c r="AA21"/>
  <c r="Z21"/>
  <c r="V21"/>
  <c r="S21"/>
  <c r="P21"/>
  <c r="N21"/>
  <c r="Y21" s="1"/>
  <c r="AC20"/>
  <c r="AB20"/>
  <c r="AA20"/>
  <c r="Z20"/>
  <c r="Y20"/>
  <c r="W20"/>
  <c r="V20"/>
  <c r="T20"/>
  <c r="P20"/>
  <c r="S20" s="1"/>
  <c r="N20"/>
  <c r="X20" s="1"/>
  <c r="AB19"/>
  <c r="AC19" s="1"/>
  <c r="AA19"/>
  <c r="Z19"/>
  <c r="V19"/>
  <c r="S19"/>
  <c r="P19"/>
  <c r="N19"/>
  <c r="Y19" s="1"/>
  <c r="AC18"/>
  <c r="AD18" s="1"/>
  <c r="AB18"/>
  <c r="AA18"/>
  <c r="Z18"/>
  <c r="Y18"/>
  <c r="W18"/>
  <c r="V18"/>
  <c r="T18"/>
  <c r="P18"/>
  <c r="S18" s="1"/>
  <c r="N18"/>
  <c r="X18" s="1"/>
  <c r="AB17"/>
  <c r="AC17" s="1"/>
  <c r="AA17"/>
  <c r="Z17"/>
  <c r="V17"/>
  <c r="S17"/>
  <c r="P17"/>
  <c r="N17"/>
  <c r="Y17" s="1"/>
  <c r="AC16"/>
  <c r="AB16"/>
  <c r="AA16"/>
  <c r="Z16"/>
  <c r="Y16"/>
  <c r="W16"/>
  <c r="V16"/>
  <c r="T16"/>
  <c r="P16"/>
  <c r="S16" s="1"/>
  <c r="N16"/>
  <c r="X16" s="1"/>
  <c r="AB15"/>
  <c r="AC15" s="1"/>
  <c r="AA15"/>
  <c r="Z15"/>
  <c r="V15"/>
  <c r="S15"/>
  <c r="P15"/>
  <c r="N15"/>
  <c r="Y15" s="1"/>
  <c r="AC14"/>
  <c r="AD14" s="1"/>
  <c r="AB14"/>
  <c r="AA14"/>
  <c r="Z14"/>
  <c r="Y14"/>
  <c r="W14"/>
  <c r="V14"/>
  <c r="T14"/>
  <c r="P14"/>
  <c r="S14" s="1"/>
  <c r="N14"/>
  <c r="X14" s="1"/>
  <c r="AB13"/>
  <c r="AC13" s="1"/>
  <c r="AA13"/>
  <c r="Z13"/>
  <c r="V13"/>
  <c r="S13"/>
  <c r="P13"/>
  <c r="N13"/>
  <c r="Y13" s="1"/>
  <c r="AC12"/>
  <c r="AB12"/>
  <c r="AA12"/>
  <c r="Z12"/>
  <c r="Y12"/>
  <c r="W12"/>
  <c r="V12"/>
  <c r="T12"/>
  <c r="P12"/>
  <c r="S12" s="1"/>
  <c r="N12"/>
  <c r="X12" s="1"/>
  <c r="AB11"/>
  <c r="AC11" s="1"/>
  <c r="AA11"/>
  <c r="Z11"/>
  <c r="V11"/>
  <c r="S11"/>
  <c r="P11"/>
  <c r="N11"/>
  <c r="Y11" s="1"/>
  <c r="AC10"/>
  <c r="AD10" s="1"/>
  <c r="AB10"/>
  <c r="AA10"/>
  <c r="Z10"/>
  <c r="Y10"/>
  <c r="W10"/>
  <c r="V10"/>
  <c r="T10"/>
  <c r="P10"/>
  <c r="S10" s="1"/>
  <c r="N10"/>
  <c r="X10" s="1"/>
  <c r="AB9"/>
  <c r="AC9" s="1"/>
  <c r="AA9"/>
  <c r="Z9"/>
  <c r="V9"/>
  <c r="S9"/>
  <c r="P9"/>
  <c r="N9"/>
  <c r="Y9" s="1"/>
  <c r="AC8"/>
  <c r="AB8"/>
  <c r="AA8"/>
  <c r="Z8"/>
  <c r="Y8"/>
  <c r="W8"/>
  <c r="V8"/>
  <c r="T8"/>
  <c r="P8"/>
  <c r="S8" s="1"/>
  <c r="N8"/>
  <c r="X8" s="1"/>
  <c r="AB7"/>
  <c r="AC7" s="1"/>
  <c r="AA7"/>
  <c r="Z7"/>
  <c r="V7"/>
  <c r="S7"/>
  <c r="P7"/>
  <c r="N7"/>
  <c r="Y7" s="1"/>
  <c r="AC6"/>
  <c r="AD6" s="1"/>
  <c r="AB6"/>
  <c r="AA6"/>
  <c r="Z6"/>
  <c r="Y6"/>
  <c r="W6"/>
  <c r="V6"/>
  <c r="T6"/>
  <c r="P6"/>
  <c r="S6" s="1"/>
  <c r="N6"/>
  <c r="X6" s="1"/>
  <c r="AB5"/>
  <c r="AC5" s="1"/>
  <c r="AA5"/>
  <c r="Z5"/>
  <c r="V5"/>
  <c r="S5"/>
  <c r="P5"/>
  <c r="N5"/>
  <c r="Y5" s="1"/>
  <c r="AC4"/>
  <c r="AB4"/>
  <c r="AB27" s="1"/>
  <c r="AA4"/>
  <c r="AA27" s="1"/>
  <c r="Z4"/>
  <c r="Z27" s="1"/>
  <c r="Y4"/>
  <c r="W4"/>
  <c r="V4"/>
  <c r="V27" s="1"/>
  <c r="T4"/>
  <c r="P4"/>
  <c r="S4" s="1"/>
  <c r="N4"/>
  <c r="X4" s="1"/>
  <c r="X7" i="2" l="1"/>
  <c r="V7"/>
  <c r="T7"/>
  <c r="W7"/>
  <c r="S7"/>
  <c r="X11"/>
  <c r="V11"/>
  <c r="T11"/>
  <c r="W11"/>
  <c r="S11"/>
  <c r="AC11" s="1"/>
  <c r="X15"/>
  <c r="V15"/>
  <c r="T15"/>
  <c r="W15"/>
  <c r="S15"/>
  <c r="X19"/>
  <c r="V19"/>
  <c r="T19"/>
  <c r="W19"/>
  <c r="S19"/>
  <c r="AC19" s="1"/>
  <c r="X23"/>
  <c r="V23"/>
  <c r="T23"/>
  <c r="W23"/>
  <c r="S23"/>
  <c r="X5"/>
  <c r="V5"/>
  <c r="T5"/>
  <c r="W5"/>
  <c r="S5"/>
  <c r="AC5" s="1"/>
  <c r="X9"/>
  <c r="V9"/>
  <c r="T9"/>
  <c r="W9"/>
  <c r="S9"/>
  <c r="X13"/>
  <c r="V13"/>
  <c r="T13"/>
  <c r="W13"/>
  <c r="S13"/>
  <c r="AC13" s="1"/>
  <c r="X17"/>
  <c r="V17"/>
  <c r="T17"/>
  <c r="W17"/>
  <c r="S17"/>
  <c r="X21"/>
  <c r="V21"/>
  <c r="T21"/>
  <c r="W21"/>
  <c r="S21"/>
  <c r="AC21" s="1"/>
  <c r="X25"/>
  <c r="V25"/>
  <c r="T25"/>
  <c r="W25"/>
  <c r="S25"/>
  <c r="W27"/>
  <c r="T4"/>
  <c r="V4"/>
  <c r="X4"/>
  <c r="T6"/>
  <c r="V6"/>
  <c r="X6"/>
  <c r="T8"/>
  <c r="V8"/>
  <c r="X8"/>
  <c r="T10"/>
  <c r="V10"/>
  <c r="X10"/>
  <c r="T12"/>
  <c r="V12"/>
  <c r="X12"/>
  <c r="T14"/>
  <c r="V14"/>
  <c r="X14"/>
  <c r="T16"/>
  <c r="V16"/>
  <c r="X16"/>
  <c r="T18"/>
  <c r="V18"/>
  <c r="X18"/>
  <c r="T20"/>
  <c r="V20"/>
  <c r="X20"/>
  <c r="T22"/>
  <c r="V22"/>
  <c r="X22"/>
  <c r="T24"/>
  <c r="V24"/>
  <c r="X24"/>
  <c r="T26"/>
  <c r="V26"/>
  <c r="X26"/>
  <c r="R27"/>
  <c r="S4"/>
  <c r="S6"/>
  <c r="AC6" s="1"/>
  <c r="S8"/>
  <c r="AC8" s="1"/>
  <c r="S10"/>
  <c r="AC10" s="1"/>
  <c r="S12"/>
  <c r="AC12" s="1"/>
  <c r="S14"/>
  <c r="AC14" s="1"/>
  <c r="S16"/>
  <c r="AC16" s="1"/>
  <c r="S18"/>
  <c r="AC18" s="1"/>
  <c r="S20"/>
  <c r="AC20" s="1"/>
  <c r="S22"/>
  <c r="AC22" s="1"/>
  <c r="S24"/>
  <c r="AC24" s="1"/>
  <c r="S26"/>
  <c r="AC26" s="1"/>
  <c r="S27" i="1"/>
  <c r="AC27"/>
  <c r="AD8"/>
  <c r="AD12"/>
  <c r="AD16"/>
  <c r="AD20"/>
  <c r="AD24"/>
  <c r="X5"/>
  <c r="X27" s="1"/>
  <c r="X7"/>
  <c r="AD7" s="1"/>
  <c r="X9"/>
  <c r="AD9" s="1"/>
  <c r="X11"/>
  <c r="AD11" s="1"/>
  <c r="X13"/>
  <c r="AD13" s="1"/>
  <c r="X15"/>
  <c r="AD15" s="1"/>
  <c r="X17"/>
  <c r="AD17" s="1"/>
  <c r="X19"/>
  <c r="AD19" s="1"/>
  <c r="X21"/>
  <c r="AD21" s="1"/>
  <c r="X23"/>
  <c r="AD23" s="1"/>
  <c r="X25"/>
  <c r="AD25" s="1"/>
  <c r="Y26"/>
  <c r="Y27" s="1"/>
  <c r="AD4"/>
  <c r="T5"/>
  <c r="W5"/>
  <c r="W27" s="1"/>
  <c r="T7"/>
  <c r="W7"/>
  <c r="T9"/>
  <c r="W9"/>
  <c r="T11"/>
  <c r="W11"/>
  <c r="T13"/>
  <c r="W13"/>
  <c r="T15"/>
  <c r="W15"/>
  <c r="T17"/>
  <c r="W17"/>
  <c r="T19"/>
  <c r="W19"/>
  <c r="T21"/>
  <c r="W21"/>
  <c r="T23"/>
  <c r="W23"/>
  <c r="T25"/>
  <c r="W25"/>
  <c r="X27" i="2" l="1"/>
  <c r="T27"/>
  <c r="AC25"/>
  <c r="AC17"/>
  <c r="AC9"/>
  <c r="AC23"/>
  <c r="AC15"/>
  <c r="AC7"/>
  <c r="S27"/>
  <c r="AC4"/>
  <c r="V27"/>
  <c r="AD5" i="1"/>
  <c r="AD26"/>
  <c r="AD27" s="1"/>
  <c r="AC27" i="2" l="1"/>
</calcChain>
</file>

<file path=xl/sharedStrings.xml><?xml version="1.0" encoding="utf-8"?>
<sst xmlns="http://schemas.openxmlformats.org/spreadsheetml/2006/main" count="115" uniqueCount="69">
  <si>
    <t xml:space="preserve">                           Jawahar Bala Aarogya Raksha A,P.       Training Participants particulars           Dt:23-10-2012.      </t>
  </si>
  <si>
    <t>Sl. No.</t>
  </si>
  <si>
    <t xml:space="preserve">Name of the District </t>
  </si>
  <si>
    <t>Mandals</t>
  </si>
  <si>
    <t>Mandal Level Participants</t>
  </si>
  <si>
    <t>RSTCs</t>
  </si>
  <si>
    <t>District Level Participants</t>
  </si>
  <si>
    <t>Mandal Level Budget</t>
  </si>
  <si>
    <t>KGBVs Participants</t>
  </si>
  <si>
    <t>A/S Participants</t>
  </si>
  <si>
    <t>R/S Participants</t>
  </si>
  <si>
    <t>HS Participants</t>
  </si>
  <si>
    <t>UPS Participants</t>
  </si>
  <si>
    <t>PS Participants</t>
  </si>
  <si>
    <t xml:space="preserve">All paramediacal </t>
  </si>
  <si>
    <t>All AWWs</t>
  </si>
  <si>
    <t>ICDS Supervisors</t>
  </si>
  <si>
    <t>All ASHA one day</t>
  </si>
  <si>
    <t>Total</t>
  </si>
  <si>
    <t>Each Mandal @3</t>
  </si>
  <si>
    <t>PHC&amp;UHC @1</t>
  </si>
  <si>
    <t>RPS @5</t>
  </si>
  <si>
    <t>TA @30</t>
  </si>
  <si>
    <t>DA</t>
  </si>
  <si>
    <t>Hanarorium @100</t>
  </si>
  <si>
    <t>Working Lunch @40-2 days</t>
  </si>
  <si>
    <t>Tea + Snacks @25-2 days</t>
  </si>
  <si>
    <t>Others/stationary @25</t>
  </si>
  <si>
    <t>contingency @100</t>
  </si>
  <si>
    <t>Documentation @500</t>
  </si>
  <si>
    <t>Menial Charges @100 per day-2 days</t>
  </si>
  <si>
    <t>Water Charges @ 100 per day</t>
  </si>
  <si>
    <t>Grand Total</t>
  </si>
  <si>
    <t>SRIKAKULAM</t>
  </si>
  <si>
    <t>VIZIANAGARAM</t>
  </si>
  <si>
    <t>VISAKHAPATNAM</t>
  </si>
  <si>
    <t>EAST GODAVARI</t>
  </si>
  <si>
    <t>WEST GODAVARI</t>
  </si>
  <si>
    <t>KRISHNA</t>
  </si>
  <si>
    <t>GUNTUR</t>
  </si>
  <si>
    <t>PRAKASAM</t>
  </si>
  <si>
    <t>NELLORE</t>
  </si>
  <si>
    <t>CHITTOOR</t>
  </si>
  <si>
    <t>KADAPA</t>
  </si>
  <si>
    <t>ANANTAPUR</t>
  </si>
  <si>
    <t>KURNOOL</t>
  </si>
  <si>
    <t>MAHBUBNAGAR</t>
  </si>
  <si>
    <t>RANGAREDDI</t>
  </si>
  <si>
    <t>HYDERABAD</t>
  </si>
  <si>
    <t>MEDAK</t>
  </si>
  <si>
    <t>NIZAMABAD</t>
  </si>
  <si>
    <t>ADILABAD</t>
  </si>
  <si>
    <t>KARIMNAGAR</t>
  </si>
  <si>
    <t>WARANGAL</t>
  </si>
  <si>
    <t>KHAMMAM</t>
  </si>
  <si>
    <t>NALGONDA</t>
  </si>
  <si>
    <t>total</t>
  </si>
  <si>
    <t>Sl.No.</t>
  </si>
  <si>
    <t>District  Level Participants</t>
  </si>
  <si>
    <t>Each Mandal @4</t>
  </si>
  <si>
    <t>RPS @8</t>
  </si>
  <si>
    <t>TA @100</t>
  </si>
  <si>
    <t>Working Lunch @50</t>
  </si>
  <si>
    <t>Tea + Snacks @30</t>
  </si>
  <si>
    <t>Others/stationary @40</t>
  </si>
  <si>
    <t>contingency @500</t>
  </si>
  <si>
    <t>Documentation @1000</t>
  </si>
  <si>
    <t>Menial Charges @100 per day</t>
  </si>
  <si>
    <t>Water Charges @ 200 per day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</si>
</sst>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" fontId="6" fillId="0" borderId="1" xfId="2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6" xfId="1"/>
    <cellStyle name="Normal_Miscellaneou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26</xdr:row>
      <xdr:rowOff>0</xdr:rowOff>
    </xdr:from>
    <xdr:to>
      <xdr:col>12</xdr:col>
      <xdr:colOff>266700</xdr:colOff>
      <xdr:row>26</xdr:row>
      <xdr:rowOff>9525</xdr:rowOff>
    </xdr:to>
    <xdr:sp macro="" textlink="">
      <xdr:nvSpPr>
        <xdr:cNvPr id="2" name="Text Box 339"/>
        <xdr:cNvSpPr txBox="1">
          <a:spLocks noChangeArrowheads="1"/>
        </xdr:cNvSpPr>
      </xdr:nvSpPr>
      <xdr:spPr bwMode="auto">
        <a:xfrm>
          <a:off x="7305675" y="6619875"/>
          <a:ext cx="1905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opLeftCell="O16" workbookViewId="0">
      <selection activeCell="H8" sqref="H8"/>
    </sheetView>
  </sheetViews>
  <sheetFormatPr defaultRowHeight="15"/>
  <cols>
    <col min="1" max="1" width="6" customWidth="1"/>
    <col min="2" max="2" width="15.5703125" style="16" customWidth="1"/>
    <col min="3" max="3" width="8" customWidth="1"/>
    <col min="4" max="4" width="7.85546875" customWidth="1"/>
    <col min="5" max="6" width="7.42578125" customWidth="1"/>
    <col min="11" max="11" width="7.42578125" customWidth="1"/>
    <col min="12" max="12" width="7.5703125" customWidth="1"/>
    <col min="13" max="13" width="8.28515625" customWidth="1"/>
    <col min="15" max="15" width="7.140625" customWidth="1"/>
    <col min="16" max="16" width="7.85546875" customWidth="1"/>
    <col min="17" max="17" width="7" customWidth="1"/>
    <col min="18" max="18" width="7.140625" customWidth="1"/>
    <col min="19" max="19" width="7.42578125" customWidth="1"/>
    <col min="21" max="21" width="6.42578125" customWidth="1"/>
    <col min="22" max="22" width="8.140625" customWidth="1"/>
    <col min="30" max="30" width="10.42578125" customWidth="1"/>
  </cols>
  <sheetData>
    <row r="1" spans="1:3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"/>
      <c r="U1" s="2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8" t="s">
        <v>1</v>
      </c>
      <c r="B2" s="21" t="s">
        <v>2</v>
      </c>
      <c r="C2" s="18" t="s">
        <v>3</v>
      </c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 t="s">
        <v>5</v>
      </c>
      <c r="P2" s="18" t="s">
        <v>6</v>
      </c>
      <c r="Q2" s="18"/>
      <c r="R2" s="18"/>
      <c r="S2" s="18"/>
      <c r="T2" s="18" t="s">
        <v>7</v>
      </c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ht="75">
      <c r="A3" s="18"/>
      <c r="B3" s="21"/>
      <c r="C3" s="18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18"/>
      <c r="P3" s="2" t="s">
        <v>19</v>
      </c>
      <c r="Q3" s="2" t="s">
        <v>20</v>
      </c>
      <c r="R3" s="2" t="s">
        <v>21</v>
      </c>
      <c r="S3" s="2" t="s">
        <v>18</v>
      </c>
      <c r="T3" s="3" t="s">
        <v>22</v>
      </c>
      <c r="U3" s="3" t="s">
        <v>23</v>
      </c>
      <c r="V3" s="3" t="s">
        <v>24</v>
      </c>
      <c r="W3" s="3" t="s">
        <v>25</v>
      </c>
      <c r="X3" s="3" t="s">
        <v>26</v>
      </c>
      <c r="Y3" s="3" t="s">
        <v>27</v>
      </c>
      <c r="Z3" s="3" t="s">
        <v>28</v>
      </c>
      <c r="AA3" s="3" t="s">
        <v>29</v>
      </c>
      <c r="AB3" s="3" t="s">
        <v>30</v>
      </c>
      <c r="AC3" s="3" t="s">
        <v>31</v>
      </c>
      <c r="AD3" s="3" t="s">
        <v>32</v>
      </c>
    </row>
    <row r="4" spans="1:30">
      <c r="A4" s="2">
        <v>1</v>
      </c>
      <c r="B4" s="15" t="s">
        <v>33</v>
      </c>
      <c r="C4" s="2">
        <v>38</v>
      </c>
      <c r="D4" s="2">
        <v>96</v>
      </c>
      <c r="E4" s="2">
        <v>117</v>
      </c>
      <c r="F4" s="2">
        <v>57</v>
      </c>
      <c r="G4" s="2">
        <v>724</v>
      </c>
      <c r="H4" s="2">
        <v>1132</v>
      </c>
      <c r="I4" s="2">
        <v>2660</v>
      </c>
      <c r="J4" s="2">
        <v>1255</v>
      </c>
      <c r="K4" s="5">
        <v>4086</v>
      </c>
      <c r="L4" s="2">
        <v>85</v>
      </c>
      <c r="M4" s="6">
        <v>3326</v>
      </c>
      <c r="N4" s="2">
        <f>M4+L4+K4+J4+I4+H4+G4+F4+E4+D4</f>
        <v>13538</v>
      </c>
      <c r="O4" s="2">
        <v>1</v>
      </c>
      <c r="P4" s="2">
        <f>C4*3</f>
        <v>114</v>
      </c>
      <c r="Q4" s="2">
        <v>84</v>
      </c>
      <c r="R4" s="2">
        <v>5</v>
      </c>
      <c r="S4" s="2">
        <f>R4+Q4+P4</f>
        <v>203</v>
      </c>
      <c r="T4" s="1">
        <f>N4*30</f>
        <v>406140</v>
      </c>
      <c r="U4" s="2">
        <v>0</v>
      </c>
      <c r="V4" s="7">
        <f>R4*100*4</f>
        <v>2000</v>
      </c>
      <c r="W4" s="7">
        <f>N4*40*2</f>
        <v>1083040</v>
      </c>
      <c r="X4" s="7">
        <f>N4*25*2</f>
        <v>676900</v>
      </c>
      <c r="Y4" s="1">
        <f>N4*25</f>
        <v>338450</v>
      </c>
      <c r="Z4" s="1">
        <f>C4*100</f>
        <v>3800</v>
      </c>
      <c r="AA4" s="1">
        <f>C4*500</f>
        <v>19000</v>
      </c>
      <c r="AB4" s="1">
        <f>C4*100*2</f>
        <v>7600</v>
      </c>
      <c r="AC4" s="1">
        <f>AB4</f>
        <v>7600</v>
      </c>
      <c r="AD4" s="1">
        <f>AC4+AB4+AA4+Y4+X4+W4+V4+U4+T4</f>
        <v>2540730</v>
      </c>
    </row>
    <row r="5" spans="1:30">
      <c r="A5" s="2">
        <v>2</v>
      </c>
      <c r="B5" s="15" t="s">
        <v>34</v>
      </c>
      <c r="C5" s="2">
        <v>34</v>
      </c>
      <c r="D5" s="2">
        <v>99</v>
      </c>
      <c r="E5" s="2">
        <v>186</v>
      </c>
      <c r="F5" s="2">
        <v>186</v>
      </c>
      <c r="G5" s="2">
        <v>666</v>
      </c>
      <c r="H5" s="2">
        <v>496</v>
      </c>
      <c r="I5" s="2">
        <v>2354</v>
      </c>
      <c r="J5" s="2">
        <v>1200</v>
      </c>
      <c r="K5" s="5">
        <v>3620</v>
      </c>
      <c r="L5" s="2">
        <v>74</v>
      </c>
      <c r="M5" s="6">
        <v>2596</v>
      </c>
      <c r="N5" s="2">
        <f t="shared" ref="N5:N27" si="0">M5+L5+K5+J5+I5+H5+G5+F5+E5+D5</f>
        <v>11477</v>
      </c>
      <c r="O5" s="2"/>
      <c r="P5" s="2">
        <f t="shared" ref="P5:P27" si="1">C5*3</f>
        <v>102</v>
      </c>
      <c r="Q5" s="2">
        <v>74</v>
      </c>
      <c r="R5" s="2">
        <v>5</v>
      </c>
      <c r="S5" s="2">
        <f t="shared" ref="S5:S26" si="2">R5+Q5+P5</f>
        <v>181</v>
      </c>
      <c r="T5" s="1">
        <f t="shared" ref="T5:T27" si="3">N5*30</f>
        <v>344310</v>
      </c>
      <c r="U5" s="2">
        <v>0</v>
      </c>
      <c r="V5" s="7">
        <f t="shared" ref="V5:V26" si="4">R5*100*4</f>
        <v>2000</v>
      </c>
      <c r="W5" s="7">
        <f t="shared" ref="W5:W26" si="5">N5*40*2</f>
        <v>918160</v>
      </c>
      <c r="X5" s="7">
        <f t="shared" ref="X5:X26" si="6">N5*25*2</f>
        <v>573850</v>
      </c>
      <c r="Y5" s="1">
        <f t="shared" ref="Y5:Y26" si="7">N5*25</f>
        <v>286925</v>
      </c>
      <c r="Z5" s="1">
        <f t="shared" ref="Z5:Z26" si="8">C5*100</f>
        <v>3400</v>
      </c>
      <c r="AA5" s="1">
        <f t="shared" ref="AA5:AA26" si="9">C5*500</f>
        <v>17000</v>
      </c>
      <c r="AB5" s="1">
        <f t="shared" ref="AB5:AB26" si="10">C5*100*2</f>
        <v>6800</v>
      </c>
      <c r="AC5" s="1">
        <f t="shared" ref="AC5:AC26" si="11">AB5</f>
        <v>6800</v>
      </c>
      <c r="AD5" s="1">
        <f t="shared" ref="AD5:AD26" si="12">AC5+AB5+AA5+Y5+X5+W5+V5+U5+T5</f>
        <v>2155845</v>
      </c>
    </row>
    <row r="6" spans="1:30">
      <c r="A6" s="2">
        <v>3</v>
      </c>
      <c r="B6" s="15" t="s">
        <v>35</v>
      </c>
      <c r="C6" s="2">
        <v>43</v>
      </c>
      <c r="D6" s="2">
        <v>102</v>
      </c>
      <c r="E6" s="2">
        <v>348</v>
      </c>
      <c r="F6" s="2">
        <v>60</v>
      </c>
      <c r="G6" s="2">
        <v>932</v>
      </c>
      <c r="H6" s="2">
        <v>794</v>
      </c>
      <c r="I6" s="2">
        <v>3164</v>
      </c>
      <c r="J6" s="2">
        <v>5630</v>
      </c>
      <c r="K6" s="5">
        <v>4874</v>
      </c>
      <c r="L6" s="2">
        <v>61</v>
      </c>
      <c r="M6" s="6">
        <v>5188</v>
      </c>
      <c r="N6" s="2">
        <f t="shared" si="0"/>
        <v>21153</v>
      </c>
      <c r="O6" s="2"/>
      <c r="P6" s="2">
        <f t="shared" si="1"/>
        <v>129</v>
      </c>
      <c r="Q6" s="2">
        <v>103</v>
      </c>
      <c r="R6" s="2">
        <v>5</v>
      </c>
      <c r="S6" s="2">
        <f t="shared" si="2"/>
        <v>237</v>
      </c>
      <c r="T6" s="1">
        <f t="shared" si="3"/>
        <v>634590</v>
      </c>
      <c r="U6" s="2">
        <v>0</v>
      </c>
      <c r="V6" s="7">
        <f t="shared" si="4"/>
        <v>2000</v>
      </c>
      <c r="W6" s="7">
        <f t="shared" si="5"/>
        <v>1692240</v>
      </c>
      <c r="X6" s="7">
        <f t="shared" si="6"/>
        <v>1057650</v>
      </c>
      <c r="Y6" s="1">
        <f t="shared" si="7"/>
        <v>528825</v>
      </c>
      <c r="Z6" s="1">
        <f t="shared" si="8"/>
        <v>4300</v>
      </c>
      <c r="AA6" s="1">
        <f t="shared" si="9"/>
        <v>21500</v>
      </c>
      <c r="AB6" s="1">
        <f t="shared" si="10"/>
        <v>8600</v>
      </c>
      <c r="AC6" s="1">
        <f t="shared" si="11"/>
        <v>8600</v>
      </c>
      <c r="AD6" s="1">
        <f t="shared" si="12"/>
        <v>3954005</v>
      </c>
    </row>
    <row r="7" spans="1:30">
      <c r="A7" s="2">
        <v>4</v>
      </c>
      <c r="B7" s="15" t="s">
        <v>36</v>
      </c>
      <c r="C7" s="2">
        <v>60</v>
      </c>
      <c r="D7" s="2">
        <v>24</v>
      </c>
      <c r="E7" s="2">
        <v>177</v>
      </c>
      <c r="F7" s="2">
        <v>104</v>
      </c>
      <c r="G7" s="2">
        <v>1140</v>
      </c>
      <c r="H7" s="2">
        <v>692</v>
      </c>
      <c r="I7" s="2">
        <v>3243</v>
      </c>
      <c r="J7" s="2">
        <v>2159</v>
      </c>
      <c r="K7" s="5">
        <v>5343</v>
      </c>
      <c r="L7" s="2">
        <v>13</v>
      </c>
      <c r="M7" s="6">
        <v>4289</v>
      </c>
      <c r="N7" s="2">
        <f t="shared" si="0"/>
        <v>17184</v>
      </c>
      <c r="O7" s="2">
        <v>32</v>
      </c>
      <c r="P7" s="2">
        <f t="shared" si="1"/>
        <v>180</v>
      </c>
      <c r="Q7" s="2">
        <v>130</v>
      </c>
      <c r="R7" s="2">
        <v>5</v>
      </c>
      <c r="S7" s="2">
        <f t="shared" si="2"/>
        <v>315</v>
      </c>
      <c r="T7" s="1">
        <f t="shared" si="3"/>
        <v>515520</v>
      </c>
      <c r="U7" s="2">
        <v>0</v>
      </c>
      <c r="V7" s="7">
        <f t="shared" si="4"/>
        <v>2000</v>
      </c>
      <c r="W7" s="7">
        <f t="shared" si="5"/>
        <v>1374720</v>
      </c>
      <c r="X7" s="7">
        <f t="shared" si="6"/>
        <v>859200</v>
      </c>
      <c r="Y7" s="1">
        <f t="shared" si="7"/>
        <v>429600</v>
      </c>
      <c r="Z7" s="1">
        <f t="shared" si="8"/>
        <v>6000</v>
      </c>
      <c r="AA7" s="1">
        <f t="shared" si="9"/>
        <v>30000</v>
      </c>
      <c r="AB7" s="1">
        <f t="shared" si="10"/>
        <v>12000</v>
      </c>
      <c r="AC7" s="1">
        <f t="shared" si="11"/>
        <v>12000</v>
      </c>
      <c r="AD7" s="1">
        <f t="shared" si="12"/>
        <v>3235040</v>
      </c>
    </row>
    <row r="8" spans="1:30">
      <c r="A8" s="2">
        <v>5</v>
      </c>
      <c r="B8" s="15" t="s">
        <v>37</v>
      </c>
      <c r="C8" s="2">
        <v>46</v>
      </c>
      <c r="D8" s="2">
        <v>0</v>
      </c>
      <c r="E8" s="2">
        <v>105</v>
      </c>
      <c r="F8" s="2">
        <v>36</v>
      </c>
      <c r="G8" s="2">
        <v>752</v>
      </c>
      <c r="H8" s="2">
        <v>508</v>
      </c>
      <c r="I8" s="2">
        <v>2365</v>
      </c>
      <c r="J8" s="2">
        <v>2000</v>
      </c>
      <c r="K8" s="5">
        <v>3614</v>
      </c>
      <c r="L8" s="2">
        <v>148</v>
      </c>
      <c r="M8" s="6">
        <v>3260</v>
      </c>
      <c r="N8" s="2">
        <f t="shared" si="0"/>
        <v>12788</v>
      </c>
      <c r="O8" s="2"/>
      <c r="P8" s="2">
        <f t="shared" si="1"/>
        <v>138</v>
      </c>
      <c r="Q8" s="2">
        <v>102</v>
      </c>
      <c r="R8" s="2">
        <v>5</v>
      </c>
      <c r="S8" s="2">
        <f t="shared" si="2"/>
        <v>245</v>
      </c>
      <c r="T8" s="1">
        <f t="shared" si="3"/>
        <v>383640</v>
      </c>
      <c r="U8" s="2">
        <v>0</v>
      </c>
      <c r="V8" s="7">
        <f t="shared" si="4"/>
        <v>2000</v>
      </c>
      <c r="W8" s="7">
        <f t="shared" si="5"/>
        <v>1023040</v>
      </c>
      <c r="X8" s="7">
        <f t="shared" si="6"/>
        <v>639400</v>
      </c>
      <c r="Y8" s="1">
        <f t="shared" si="7"/>
        <v>319700</v>
      </c>
      <c r="Z8" s="1">
        <f t="shared" si="8"/>
        <v>4600</v>
      </c>
      <c r="AA8" s="1">
        <f t="shared" si="9"/>
        <v>23000</v>
      </c>
      <c r="AB8" s="1">
        <f t="shared" si="10"/>
        <v>9200</v>
      </c>
      <c r="AC8" s="1">
        <f t="shared" si="11"/>
        <v>9200</v>
      </c>
      <c r="AD8" s="1">
        <f t="shared" si="12"/>
        <v>2409180</v>
      </c>
    </row>
    <row r="9" spans="1:30">
      <c r="A9" s="2">
        <v>6</v>
      </c>
      <c r="B9" s="15" t="s">
        <v>38</v>
      </c>
      <c r="C9" s="2">
        <v>50</v>
      </c>
      <c r="D9" s="2">
        <v>9</v>
      </c>
      <c r="E9" s="2">
        <v>3</v>
      </c>
      <c r="F9" s="2">
        <v>57</v>
      </c>
      <c r="G9" s="2">
        <v>858</v>
      </c>
      <c r="H9" s="2">
        <v>1042</v>
      </c>
      <c r="I9" s="2">
        <v>2411</v>
      </c>
      <c r="J9" s="2">
        <v>1353</v>
      </c>
      <c r="K9" s="5">
        <v>3824</v>
      </c>
      <c r="L9" s="2">
        <v>153</v>
      </c>
      <c r="M9" s="6">
        <v>3347</v>
      </c>
      <c r="N9" s="2">
        <f t="shared" si="0"/>
        <v>13057</v>
      </c>
      <c r="O9" s="2">
        <v>21</v>
      </c>
      <c r="P9" s="2">
        <f t="shared" si="1"/>
        <v>150</v>
      </c>
      <c r="Q9" s="2">
        <v>110</v>
      </c>
      <c r="R9" s="2">
        <v>5</v>
      </c>
      <c r="S9" s="2">
        <f t="shared" si="2"/>
        <v>265</v>
      </c>
      <c r="T9" s="1">
        <f t="shared" si="3"/>
        <v>391710</v>
      </c>
      <c r="U9" s="2">
        <v>0</v>
      </c>
      <c r="V9" s="7">
        <f t="shared" si="4"/>
        <v>2000</v>
      </c>
      <c r="W9" s="7">
        <f t="shared" si="5"/>
        <v>1044560</v>
      </c>
      <c r="X9" s="7">
        <f t="shared" si="6"/>
        <v>652850</v>
      </c>
      <c r="Y9" s="1">
        <f t="shared" si="7"/>
        <v>326425</v>
      </c>
      <c r="Z9" s="1">
        <f t="shared" si="8"/>
        <v>5000</v>
      </c>
      <c r="AA9" s="1">
        <f t="shared" si="9"/>
        <v>25000</v>
      </c>
      <c r="AB9" s="1">
        <f t="shared" si="10"/>
        <v>10000</v>
      </c>
      <c r="AC9" s="1">
        <f t="shared" si="11"/>
        <v>10000</v>
      </c>
      <c r="AD9" s="1">
        <f t="shared" si="12"/>
        <v>2462545</v>
      </c>
    </row>
    <row r="10" spans="1:30">
      <c r="A10" s="2">
        <v>7</v>
      </c>
      <c r="B10" s="15" t="s">
        <v>39</v>
      </c>
      <c r="C10" s="2">
        <v>57</v>
      </c>
      <c r="D10" s="2">
        <v>72</v>
      </c>
      <c r="E10" s="2">
        <v>9</v>
      </c>
      <c r="F10" s="2">
        <v>57</v>
      </c>
      <c r="G10" s="2">
        <v>994</v>
      </c>
      <c r="H10" s="2">
        <v>818</v>
      </c>
      <c r="I10" s="2">
        <v>2938</v>
      </c>
      <c r="J10" s="2">
        <v>1800</v>
      </c>
      <c r="K10" s="5">
        <v>4395</v>
      </c>
      <c r="L10" s="2">
        <v>187</v>
      </c>
      <c r="M10" s="6">
        <v>3275</v>
      </c>
      <c r="N10" s="2">
        <f t="shared" si="0"/>
        <v>14545</v>
      </c>
      <c r="O10" s="2">
        <v>5</v>
      </c>
      <c r="P10" s="2">
        <f t="shared" si="1"/>
        <v>171</v>
      </c>
      <c r="Q10" s="2">
        <v>110</v>
      </c>
      <c r="R10" s="2">
        <v>5</v>
      </c>
      <c r="S10" s="2">
        <f t="shared" si="2"/>
        <v>286</v>
      </c>
      <c r="T10" s="1">
        <f t="shared" si="3"/>
        <v>436350</v>
      </c>
      <c r="U10" s="2">
        <v>0</v>
      </c>
      <c r="V10" s="7">
        <f t="shared" si="4"/>
        <v>2000</v>
      </c>
      <c r="W10" s="7">
        <f t="shared" si="5"/>
        <v>1163600</v>
      </c>
      <c r="X10" s="7">
        <f t="shared" si="6"/>
        <v>727250</v>
      </c>
      <c r="Y10" s="1">
        <f t="shared" si="7"/>
        <v>363625</v>
      </c>
      <c r="Z10" s="1">
        <f t="shared" si="8"/>
        <v>5700</v>
      </c>
      <c r="AA10" s="1">
        <f t="shared" si="9"/>
        <v>28500</v>
      </c>
      <c r="AB10" s="1">
        <f t="shared" si="10"/>
        <v>11400</v>
      </c>
      <c r="AC10" s="1">
        <f t="shared" si="11"/>
        <v>11400</v>
      </c>
      <c r="AD10" s="1">
        <f t="shared" si="12"/>
        <v>2744125</v>
      </c>
    </row>
    <row r="11" spans="1:30">
      <c r="A11" s="2">
        <v>8</v>
      </c>
      <c r="B11" s="15" t="s">
        <v>40</v>
      </c>
      <c r="C11" s="2">
        <v>56</v>
      </c>
      <c r="D11" s="2">
        <v>111</v>
      </c>
      <c r="E11" s="2">
        <v>9</v>
      </c>
      <c r="F11" s="2">
        <v>39</v>
      </c>
      <c r="G11" s="2">
        <v>862</v>
      </c>
      <c r="H11" s="2">
        <v>936</v>
      </c>
      <c r="I11" s="2">
        <v>2873</v>
      </c>
      <c r="J11" s="2">
        <v>1872</v>
      </c>
      <c r="K11" s="5">
        <v>4094</v>
      </c>
      <c r="L11" s="2">
        <v>89</v>
      </c>
      <c r="M11" s="6">
        <v>3031</v>
      </c>
      <c r="N11" s="2">
        <f t="shared" si="0"/>
        <v>13916</v>
      </c>
      <c r="O11" s="2">
        <v>12</v>
      </c>
      <c r="P11" s="2">
        <f t="shared" si="1"/>
        <v>168</v>
      </c>
      <c r="Q11" s="2">
        <v>93</v>
      </c>
      <c r="R11" s="2">
        <v>5</v>
      </c>
      <c r="S11" s="2">
        <f t="shared" si="2"/>
        <v>266</v>
      </c>
      <c r="T11" s="1">
        <f t="shared" si="3"/>
        <v>417480</v>
      </c>
      <c r="U11" s="2">
        <v>0</v>
      </c>
      <c r="V11" s="7">
        <f t="shared" si="4"/>
        <v>2000</v>
      </c>
      <c r="W11" s="7">
        <f t="shared" si="5"/>
        <v>1113280</v>
      </c>
      <c r="X11" s="7">
        <f t="shared" si="6"/>
        <v>695800</v>
      </c>
      <c r="Y11" s="1">
        <f t="shared" si="7"/>
        <v>347900</v>
      </c>
      <c r="Z11" s="1">
        <f t="shared" si="8"/>
        <v>5600</v>
      </c>
      <c r="AA11" s="1">
        <f t="shared" si="9"/>
        <v>28000</v>
      </c>
      <c r="AB11" s="1">
        <f t="shared" si="10"/>
        <v>11200</v>
      </c>
      <c r="AC11" s="1">
        <f t="shared" si="11"/>
        <v>11200</v>
      </c>
      <c r="AD11" s="1">
        <f t="shared" si="12"/>
        <v>2626860</v>
      </c>
    </row>
    <row r="12" spans="1:30">
      <c r="A12" s="2">
        <v>9</v>
      </c>
      <c r="B12" s="15" t="s">
        <v>41</v>
      </c>
      <c r="C12" s="2">
        <v>46</v>
      </c>
      <c r="D12" s="2">
        <v>30</v>
      </c>
      <c r="E12" s="2">
        <v>6</v>
      </c>
      <c r="F12" s="2">
        <v>63</v>
      </c>
      <c r="G12" s="2">
        <v>1020</v>
      </c>
      <c r="H12" s="2">
        <v>1412</v>
      </c>
      <c r="I12" s="2">
        <v>3067</v>
      </c>
      <c r="J12" s="2">
        <v>947</v>
      </c>
      <c r="K12" s="5">
        <v>3774</v>
      </c>
      <c r="L12" s="2">
        <v>88</v>
      </c>
      <c r="M12" s="6">
        <v>2291</v>
      </c>
      <c r="N12" s="2">
        <f t="shared" si="0"/>
        <v>12698</v>
      </c>
      <c r="O12" s="2">
        <v>11</v>
      </c>
      <c r="P12" s="2">
        <f t="shared" si="1"/>
        <v>138</v>
      </c>
      <c r="Q12" s="2">
        <v>90</v>
      </c>
      <c r="R12" s="2">
        <v>5</v>
      </c>
      <c r="S12" s="2">
        <f t="shared" si="2"/>
        <v>233</v>
      </c>
      <c r="T12" s="1">
        <f t="shared" si="3"/>
        <v>380940</v>
      </c>
      <c r="U12" s="2">
        <v>0</v>
      </c>
      <c r="V12" s="7">
        <f t="shared" si="4"/>
        <v>2000</v>
      </c>
      <c r="W12" s="7">
        <f t="shared" si="5"/>
        <v>1015840</v>
      </c>
      <c r="X12" s="7">
        <f t="shared" si="6"/>
        <v>634900</v>
      </c>
      <c r="Y12" s="1">
        <f t="shared" si="7"/>
        <v>317450</v>
      </c>
      <c r="Z12" s="1">
        <f t="shared" si="8"/>
        <v>4600</v>
      </c>
      <c r="AA12" s="1">
        <f t="shared" si="9"/>
        <v>23000</v>
      </c>
      <c r="AB12" s="1">
        <f t="shared" si="10"/>
        <v>9200</v>
      </c>
      <c r="AC12" s="1">
        <f t="shared" si="11"/>
        <v>9200</v>
      </c>
      <c r="AD12" s="1">
        <f t="shared" si="12"/>
        <v>2392530</v>
      </c>
    </row>
    <row r="13" spans="1:30">
      <c r="A13" s="2">
        <v>10</v>
      </c>
      <c r="B13" s="15" t="s">
        <v>42</v>
      </c>
      <c r="C13" s="2">
        <v>66</v>
      </c>
      <c r="D13" s="2">
        <v>60</v>
      </c>
      <c r="E13" s="2">
        <v>3</v>
      </c>
      <c r="F13" s="2">
        <v>45</v>
      </c>
      <c r="G13" s="2">
        <v>1172</v>
      </c>
      <c r="H13" s="2">
        <v>1064</v>
      </c>
      <c r="I13" s="2">
        <v>4252</v>
      </c>
      <c r="J13" s="2">
        <v>1300</v>
      </c>
      <c r="K13" s="5">
        <v>4616</v>
      </c>
      <c r="L13" s="2">
        <v>88</v>
      </c>
      <c r="M13" s="6">
        <v>3230</v>
      </c>
      <c r="N13" s="2">
        <f t="shared" si="0"/>
        <v>15830</v>
      </c>
      <c r="O13" s="2">
        <v>12</v>
      </c>
      <c r="P13" s="2">
        <f t="shared" si="1"/>
        <v>198</v>
      </c>
      <c r="Q13" s="2">
        <v>105</v>
      </c>
      <c r="R13" s="2">
        <v>5</v>
      </c>
      <c r="S13" s="2">
        <f t="shared" si="2"/>
        <v>308</v>
      </c>
      <c r="T13" s="1">
        <f t="shared" si="3"/>
        <v>474900</v>
      </c>
      <c r="U13" s="2">
        <v>0</v>
      </c>
      <c r="V13" s="7">
        <f t="shared" si="4"/>
        <v>2000</v>
      </c>
      <c r="W13" s="7">
        <f t="shared" si="5"/>
        <v>1266400</v>
      </c>
      <c r="X13" s="7">
        <f t="shared" si="6"/>
        <v>791500</v>
      </c>
      <c r="Y13" s="1">
        <f t="shared" si="7"/>
        <v>395750</v>
      </c>
      <c r="Z13" s="1">
        <f t="shared" si="8"/>
        <v>6600</v>
      </c>
      <c r="AA13" s="1">
        <f t="shared" si="9"/>
        <v>33000</v>
      </c>
      <c r="AB13" s="1">
        <f t="shared" si="10"/>
        <v>13200</v>
      </c>
      <c r="AC13" s="1">
        <f t="shared" si="11"/>
        <v>13200</v>
      </c>
      <c r="AD13" s="1">
        <f t="shared" si="12"/>
        <v>2989950</v>
      </c>
    </row>
    <row r="14" spans="1:30">
      <c r="A14" s="2">
        <v>11</v>
      </c>
      <c r="B14" s="15" t="s">
        <v>43</v>
      </c>
      <c r="C14" s="2">
        <v>51</v>
      </c>
      <c r="D14" s="2">
        <v>87</v>
      </c>
      <c r="E14" s="2">
        <v>3</v>
      </c>
      <c r="F14" s="2">
        <v>57</v>
      </c>
      <c r="G14" s="2">
        <v>750</v>
      </c>
      <c r="H14" s="2">
        <v>666</v>
      </c>
      <c r="I14" s="2">
        <v>2924</v>
      </c>
      <c r="J14" s="2">
        <v>1070</v>
      </c>
      <c r="K14" s="5">
        <v>3615</v>
      </c>
      <c r="L14" s="2">
        <v>62</v>
      </c>
      <c r="M14" s="6">
        <v>2548</v>
      </c>
      <c r="N14" s="2">
        <f t="shared" si="0"/>
        <v>11782</v>
      </c>
      <c r="O14" s="2">
        <v>11</v>
      </c>
      <c r="P14" s="2">
        <f t="shared" si="1"/>
        <v>153</v>
      </c>
      <c r="Q14" s="2">
        <v>82</v>
      </c>
      <c r="R14" s="2">
        <v>5</v>
      </c>
      <c r="S14" s="2">
        <f t="shared" si="2"/>
        <v>240</v>
      </c>
      <c r="T14" s="1">
        <f t="shared" si="3"/>
        <v>353460</v>
      </c>
      <c r="U14" s="2">
        <v>0</v>
      </c>
      <c r="V14" s="7">
        <f t="shared" si="4"/>
        <v>2000</v>
      </c>
      <c r="W14" s="7">
        <f t="shared" si="5"/>
        <v>942560</v>
      </c>
      <c r="X14" s="7">
        <f t="shared" si="6"/>
        <v>589100</v>
      </c>
      <c r="Y14" s="1">
        <f t="shared" si="7"/>
        <v>294550</v>
      </c>
      <c r="Z14" s="1">
        <f t="shared" si="8"/>
        <v>5100</v>
      </c>
      <c r="AA14" s="1">
        <f t="shared" si="9"/>
        <v>25500</v>
      </c>
      <c r="AB14" s="1">
        <f t="shared" si="10"/>
        <v>10200</v>
      </c>
      <c r="AC14" s="1">
        <f t="shared" si="11"/>
        <v>10200</v>
      </c>
      <c r="AD14" s="1">
        <f t="shared" si="12"/>
        <v>2227570</v>
      </c>
    </row>
    <row r="15" spans="1:30">
      <c r="A15" s="2">
        <v>12</v>
      </c>
      <c r="B15" s="15" t="s">
        <v>44</v>
      </c>
      <c r="C15" s="2">
        <v>63</v>
      </c>
      <c r="D15" s="2">
        <v>186</v>
      </c>
      <c r="E15" s="2">
        <v>6</v>
      </c>
      <c r="F15" s="2">
        <v>60</v>
      </c>
      <c r="G15" s="2">
        <v>1016</v>
      </c>
      <c r="H15" s="2">
        <v>1270</v>
      </c>
      <c r="I15" s="2">
        <v>2856</v>
      </c>
      <c r="J15" s="2">
        <v>1562</v>
      </c>
      <c r="K15" s="5">
        <v>5126</v>
      </c>
      <c r="L15" s="2">
        <v>207</v>
      </c>
      <c r="M15" s="6">
        <v>3057</v>
      </c>
      <c r="N15" s="2">
        <f t="shared" si="0"/>
        <v>15346</v>
      </c>
      <c r="O15" s="2">
        <v>48</v>
      </c>
      <c r="P15" s="2">
        <f t="shared" si="1"/>
        <v>189</v>
      </c>
      <c r="Q15" s="2">
        <v>99</v>
      </c>
      <c r="R15" s="2">
        <v>5</v>
      </c>
      <c r="S15" s="2">
        <f t="shared" si="2"/>
        <v>293</v>
      </c>
      <c r="T15" s="1">
        <f t="shared" si="3"/>
        <v>460380</v>
      </c>
      <c r="U15" s="2">
        <v>0</v>
      </c>
      <c r="V15" s="7">
        <f t="shared" si="4"/>
        <v>2000</v>
      </c>
      <c r="W15" s="7">
        <f t="shared" si="5"/>
        <v>1227680</v>
      </c>
      <c r="X15" s="7">
        <f t="shared" si="6"/>
        <v>767300</v>
      </c>
      <c r="Y15" s="1">
        <f t="shared" si="7"/>
        <v>383650</v>
      </c>
      <c r="Z15" s="1">
        <f t="shared" si="8"/>
        <v>6300</v>
      </c>
      <c r="AA15" s="1">
        <f t="shared" si="9"/>
        <v>31500</v>
      </c>
      <c r="AB15" s="1">
        <f t="shared" si="10"/>
        <v>12600</v>
      </c>
      <c r="AC15" s="1">
        <f t="shared" si="11"/>
        <v>12600</v>
      </c>
      <c r="AD15" s="1">
        <f t="shared" si="12"/>
        <v>2897710</v>
      </c>
    </row>
    <row r="16" spans="1:30">
      <c r="A16" s="2">
        <v>13</v>
      </c>
      <c r="B16" s="15" t="s">
        <v>45</v>
      </c>
      <c r="C16" s="2">
        <v>54</v>
      </c>
      <c r="D16" s="2">
        <v>159</v>
      </c>
      <c r="E16" s="2">
        <v>69</v>
      </c>
      <c r="F16" s="2">
        <v>39</v>
      </c>
      <c r="G16" s="2">
        <v>882</v>
      </c>
      <c r="H16" s="2">
        <v>938</v>
      </c>
      <c r="I16" s="2">
        <v>1196</v>
      </c>
      <c r="J16" s="2">
        <v>1012</v>
      </c>
      <c r="K16" s="5">
        <v>3534</v>
      </c>
      <c r="L16" s="2">
        <v>120</v>
      </c>
      <c r="M16" s="6">
        <v>3243</v>
      </c>
      <c r="N16" s="2">
        <f t="shared" si="0"/>
        <v>11192</v>
      </c>
      <c r="O16" s="2">
        <v>0</v>
      </c>
      <c r="P16" s="2">
        <f t="shared" si="1"/>
        <v>162</v>
      </c>
      <c r="Q16" s="2">
        <v>103</v>
      </c>
      <c r="R16" s="2">
        <v>5</v>
      </c>
      <c r="S16" s="2">
        <f t="shared" si="2"/>
        <v>270</v>
      </c>
      <c r="T16" s="1">
        <f t="shared" si="3"/>
        <v>335760</v>
      </c>
      <c r="U16" s="2">
        <v>0</v>
      </c>
      <c r="V16" s="7">
        <f t="shared" si="4"/>
        <v>2000</v>
      </c>
      <c r="W16" s="7">
        <f t="shared" si="5"/>
        <v>895360</v>
      </c>
      <c r="X16" s="7">
        <f t="shared" si="6"/>
        <v>559600</v>
      </c>
      <c r="Y16" s="1">
        <f t="shared" si="7"/>
        <v>279800</v>
      </c>
      <c r="Z16" s="1">
        <f t="shared" si="8"/>
        <v>5400</v>
      </c>
      <c r="AA16" s="1">
        <f t="shared" si="9"/>
        <v>27000</v>
      </c>
      <c r="AB16" s="1">
        <f t="shared" si="10"/>
        <v>10800</v>
      </c>
      <c r="AC16" s="1">
        <f t="shared" si="11"/>
        <v>10800</v>
      </c>
      <c r="AD16" s="1">
        <f t="shared" si="12"/>
        <v>2121120</v>
      </c>
    </row>
    <row r="17" spans="1:30">
      <c r="A17" s="2">
        <v>14</v>
      </c>
      <c r="B17" s="15" t="s">
        <v>46</v>
      </c>
      <c r="C17" s="2">
        <v>64</v>
      </c>
      <c r="D17" s="2">
        <v>195</v>
      </c>
      <c r="E17" s="2">
        <v>15</v>
      </c>
      <c r="F17" s="2">
        <v>63</v>
      </c>
      <c r="G17" s="2">
        <v>1288</v>
      </c>
      <c r="H17" s="2">
        <v>1160</v>
      </c>
      <c r="I17" s="2">
        <v>2729</v>
      </c>
      <c r="J17" s="2">
        <v>5459</v>
      </c>
      <c r="K17" s="5">
        <v>5028</v>
      </c>
      <c r="L17" s="2">
        <v>85</v>
      </c>
      <c r="M17" s="6">
        <v>4543</v>
      </c>
      <c r="N17" s="2">
        <f t="shared" si="0"/>
        <v>20565</v>
      </c>
      <c r="O17" s="2">
        <v>59</v>
      </c>
      <c r="P17" s="2">
        <f t="shared" si="1"/>
        <v>192</v>
      </c>
      <c r="Q17" s="2">
        <v>96</v>
      </c>
      <c r="R17" s="2">
        <v>5</v>
      </c>
      <c r="S17" s="2">
        <f t="shared" si="2"/>
        <v>293</v>
      </c>
      <c r="T17" s="1">
        <f t="shared" si="3"/>
        <v>616950</v>
      </c>
      <c r="U17" s="2">
        <v>0</v>
      </c>
      <c r="V17" s="7">
        <f t="shared" si="4"/>
        <v>2000</v>
      </c>
      <c r="W17" s="7">
        <f t="shared" si="5"/>
        <v>1645200</v>
      </c>
      <c r="X17" s="7">
        <f t="shared" si="6"/>
        <v>1028250</v>
      </c>
      <c r="Y17" s="1">
        <f t="shared" si="7"/>
        <v>514125</v>
      </c>
      <c r="Z17" s="1">
        <f t="shared" si="8"/>
        <v>6400</v>
      </c>
      <c r="AA17" s="1">
        <f t="shared" si="9"/>
        <v>32000</v>
      </c>
      <c r="AB17" s="1">
        <f t="shared" si="10"/>
        <v>12800</v>
      </c>
      <c r="AC17" s="1">
        <f t="shared" si="11"/>
        <v>12800</v>
      </c>
      <c r="AD17" s="1">
        <f t="shared" si="12"/>
        <v>3864125</v>
      </c>
    </row>
    <row r="18" spans="1:30">
      <c r="A18" s="2">
        <v>15</v>
      </c>
      <c r="B18" s="15" t="s">
        <v>47</v>
      </c>
      <c r="C18" s="2">
        <v>37</v>
      </c>
      <c r="D18" s="2">
        <v>78</v>
      </c>
      <c r="E18" s="2">
        <v>12</v>
      </c>
      <c r="F18" s="2">
        <v>51</v>
      </c>
      <c r="G18" s="2">
        <v>848</v>
      </c>
      <c r="H18" s="2">
        <v>544</v>
      </c>
      <c r="I18" s="2">
        <v>3348</v>
      </c>
      <c r="J18" s="2">
        <v>1980</v>
      </c>
      <c r="K18" s="5">
        <v>2776</v>
      </c>
      <c r="L18" s="2">
        <v>73</v>
      </c>
      <c r="M18" s="6">
        <v>1712</v>
      </c>
      <c r="N18" s="2">
        <f t="shared" si="0"/>
        <v>11422</v>
      </c>
      <c r="O18" s="2">
        <v>53</v>
      </c>
      <c r="P18" s="2">
        <f t="shared" si="1"/>
        <v>111</v>
      </c>
      <c r="Q18" s="2">
        <v>55</v>
      </c>
      <c r="R18" s="2">
        <v>5</v>
      </c>
      <c r="S18" s="2">
        <f t="shared" si="2"/>
        <v>171</v>
      </c>
      <c r="T18" s="1">
        <f t="shared" si="3"/>
        <v>342660</v>
      </c>
      <c r="U18" s="2">
        <v>0</v>
      </c>
      <c r="V18" s="7">
        <f t="shared" si="4"/>
        <v>2000</v>
      </c>
      <c r="W18" s="7">
        <f t="shared" si="5"/>
        <v>913760</v>
      </c>
      <c r="X18" s="7">
        <f t="shared" si="6"/>
        <v>571100</v>
      </c>
      <c r="Y18" s="1">
        <f t="shared" si="7"/>
        <v>285550</v>
      </c>
      <c r="Z18" s="1">
        <f t="shared" si="8"/>
        <v>3700</v>
      </c>
      <c r="AA18" s="1">
        <f t="shared" si="9"/>
        <v>18500</v>
      </c>
      <c r="AB18" s="1">
        <f t="shared" si="10"/>
        <v>7400</v>
      </c>
      <c r="AC18" s="1">
        <f t="shared" si="11"/>
        <v>7400</v>
      </c>
      <c r="AD18" s="1">
        <f t="shared" si="12"/>
        <v>2148370</v>
      </c>
    </row>
    <row r="19" spans="1:30">
      <c r="A19" s="2">
        <v>16</v>
      </c>
      <c r="B19" s="15" t="s">
        <v>48</v>
      </c>
      <c r="C19" s="2">
        <v>16</v>
      </c>
      <c r="D19" s="2">
        <v>0</v>
      </c>
      <c r="E19" s="2">
        <v>0</v>
      </c>
      <c r="F19" s="2">
        <v>12</v>
      </c>
      <c r="G19" s="2">
        <v>638</v>
      </c>
      <c r="H19" s="2">
        <v>104</v>
      </c>
      <c r="I19" s="2">
        <v>773</v>
      </c>
      <c r="J19" s="2">
        <v>316</v>
      </c>
      <c r="K19" s="5">
        <v>907</v>
      </c>
      <c r="L19" s="2">
        <v>27</v>
      </c>
      <c r="M19" s="6">
        <v>1140</v>
      </c>
      <c r="N19" s="2">
        <f t="shared" si="0"/>
        <v>3917</v>
      </c>
      <c r="O19" s="2">
        <v>87</v>
      </c>
      <c r="P19" s="2">
        <f t="shared" si="1"/>
        <v>48</v>
      </c>
      <c r="Q19" s="2">
        <v>85</v>
      </c>
      <c r="R19" s="2">
        <v>5</v>
      </c>
      <c r="S19" s="2">
        <f t="shared" si="2"/>
        <v>138</v>
      </c>
      <c r="T19" s="1">
        <f t="shared" si="3"/>
        <v>117510</v>
      </c>
      <c r="U19" s="2">
        <v>0</v>
      </c>
      <c r="V19" s="7">
        <f t="shared" si="4"/>
        <v>2000</v>
      </c>
      <c r="W19" s="7">
        <f t="shared" si="5"/>
        <v>313360</v>
      </c>
      <c r="X19" s="7">
        <f t="shared" si="6"/>
        <v>195850</v>
      </c>
      <c r="Y19" s="1">
        <f t="shared" si="7"/>
        <v>97925</v>
      </c>
      <c r="Z19" s="1">
        <f t="shared" si="8"/>
        <v>1600</v>
      </c>
      <c r="AA19" s="1">
        <f t="shared" si="9"/>
        <v>8000</v>
      </c>
      <c r="AB19" s="1">
        <f t="shared" si="10"/>
        <v>3200</v>
      </c>
      <c r="AC19" s="1">
        <f t="shared" si="11"/>
        <v>3200</v>
      </c>
      <c r="AD19" s="1">
        <f t="shared" si="12"/>
        <v>741045</v>
      </c>
    </row>
    <row r="20" spans="1:30">
      <c r="A20" s="2">
        <v>17</v>
      </c>
      <c r="B20" s="15" t="s">
        <v>49</v>
      </c>
      <c r="C20" s="2">
        <v>46</v>
      </c>
      <c r="D20" s="2">
        <v>129</v>
      </c>
      <c r="E20" s="2">
        <v>39</v>
      </c>
      <c r="F20" s="2">
        <v>81</v>
      </c>
      <c r="G20" s="2">
        <v>1008</v>
      </c>
      <c r="H20" s="2">
        <v>852</v>
      </c>
      <c r="I20" s="2">
        <v>2012</v>
      </c>
      <c r="J20" s="2">
        <v>1500</v>
      </c>
      <c r="K20" s="5">
        <v>3417</v>
      </c>
      <c r="L20" s="2">
        <v>58</v>
      </c>
      <c r="M20" s="6">
        <v>2129</v>
      </c>
      <c r="N20" s="2">
        <f t="shared" si="0"/>
        <v>11225</v>
      </c>
      <c r="O20" s="2">
        <v>17</v>
      </c>
      <c r="P20" s="2">
        <f t="shared" si="1"/>
        <v>138</v>
      </c>
      <c r="Q20" s="2">
        <v>72</v>
      </c>
      <c r="R20" s="2">
        <v>5</v>
      </c>
      <c r="S20" s="2">
        <f t="shared" si="2"/>
        <v>215</v>
      </c>
      <c r="T20" s="1">
        <f t="shared" si="3"/>
        <v>336750</v>
      </c>
      <c r="U20" s="2">
        <v>0</v>
      </c>
      <c r="V20" s="7">
        <f t="shared" si="4"/>
        <v>2000</v>
      </c>
      <c r="W20" s="7">
        <f t="shared" si="5"/>
        <v>898000</v>
      </c>
      <c r="X20" s="7">
        <f t="shared" si="6"/>
        <v>561250</v>
      </c>
      <c r="Y20" s="1">
        <f t="shared" si="7"/>
        <v>280625</v>
      </c>
      <c r="Z20" s="1">
        <f t="shared" si="8"/>
        <v>4600</v>
      </c>
      <c r="AA20" s="1">
        <f t="shared" si="9"/>
        <v>23000</v>
      </c>
      <c r="AB20" s="1">
        <f t="shared" si="10"/>
        <v>9200</v>
      </c>
      <c r="AC20" s="1">
        <f t="shared" si="11"/>
        <v>9200</v>
      </c>
      <c r="AD20" s="1">
        <f t="shared" si="12"/>
        <v>2120025</v>
      </c>
    </row>
    <row r="21" spans="1:30">
      <c r="A21" s="2">
        <v>18</v>
      </c>
      <c r="B21" s="15" t="s">
        <v>50</v>
      </c>
      <c r="C21" s="2">
        <v>36</v>
      </c>
      <c r="D21" s="2">
        <v>108</v>
      </c>
      <c r="E21" s="2">
        <v>12</v>
      </c>
      <c r="F21" s="2">
        <v>75</v>
      </c>
      <c r="G21" s="2">
        <v>892</v>
      </c>
      <c r="H21" s="2">
        <v>584</v>
      </c>
      <c r="I21" s="2">
        <v>1567</v>
      </c>
      <c r="J21" s="2">
        <v>1156</v>
      </c>
      <c r="K21" s="5">
        <v>2708</v>
      </c>
      <c r="L21" s="2">
        <v>60</v>
      </c>
      <c r="M21" s="6">
        <v>2154</v>
      </c>
      <c r="N21" s="2">
        <f t="shared" si="0"/>
        <v>9316</v>
      </c>
      <c r="O21" s="2">
        <v>11</v>
      </c>
      <c r="P21" s="2">
        <f t="shared" si="1"/>
        <v>108</v>
      </c>
      <c r="Q21" s="2">
        <v>61</v>
      </c>
      <c r="R21" s="2">
        <v>5</v>
      </c>
      <c r="S21" s="2">
        <f t="shared" si="2"/>
        <v>174</v>
      </c>
      <c r="T21" s="1">
        <f t="shared" si="3"/>
        <v>279480</v>
      </c>
      <c r="U21" s="2">
        <v>0</v>
      </c>
      <c r="V21" s="7">
        <f t="shared" si="4"/>
        <v>2000</v>
      </c>
      <c r="W21" s="7">
        <f t="shared" si="5"/>
        <v>745280</v>
      </c>
      <c r="X21" s="7">
        <f t="shared" si="6"/>
        <v>465800</v>
      </c>
      <c r="Y21" s="1">
        <f t="shared" si="7"/>
        <v>232900</v>
      </c>
      <c r="Z21" s="1">
        <f t="shared" si="8"/>
        <v>3600</v>
      </c>
      <c r="AA21" s="1">
        <f t="shared" si="9"/>
        <v>18000</v>
      </c>
      <c r="AB21" s="1">
        <f t="shared" si="10"/>
        <v>7200</v>
      </c>
      <c r="AC21" s="1">
        <f t="shared" si="11"/>
        <v>7200</v>
      </c>
      <c r="AD21" s="1">
        <f t="shared" si="12"/>
        <v>1757860</v>
      </c>
    </row>
    <row r="22" spans="1:30">
      <c r="A22" s="2">
        <v>19</v>
      </c>
      <c r="B22" s="15" t="s">
        <v>51</v>
      </c>
      <c r="C22" s="2">
        <v>52</v>
      </c>
      <c r="D22" s="2">
        <v>150</v>
      </c>
      <c r="E22" s="2">
        <v>360</v>
      </c>
      <c r="F22" s="2">
        <v>18</v>
      </c>
      <c r="G22" s="2">
        <v>1060</v>
      </c>
      <c r="H22" s="2">
        <v>870</v>
      </c>
      <c r="I22" s="2">
        <v>3074</v>
      </c>
      <c r="J22" s="2">
        <v>1000</v>
      </c>
      <c r="K22" s="5">
        <v>4368</v>
      </c>
      <c r="L22" s="2">
        <v>40</v>
      </c>
      <c r="M22" s="6">
        <v>2979</v>
      </c>
      <c r="N22" s="2">
        <f t="shared" si="0"/>
        <v>13919</v>
      </c>
      <c r="O22" s="2">
        <v>13</v>
      </c>
      <c r="P22" s="2">
        <f t="shared" si="1"/>
        <v>156</v>
      </c>
      <c r="Q22" s="2">
        <v>84</v>
      </c>
      <c r="R22" s="2">
        <v>5</v>
      </c>
      <c r="S22" s="2">
        <f t="shared" si="2"/>
        <v>245</v>
      </c>
      <c r="T22" s="1">
        <f t="shared" si="3"/>
        <v>417570</v>
      </c>
      <c r="U22" s="2">
        <v>0</v>
      </c>
      <c r="V22" s="7">
        <f t="shared" si="4"/>
        <v>2000</v>
      </c>
      <c r="W22" s="7">
        <f t="shared" si="5"/>
        <v>1113520</v>
      </c>
      <c r="X22" s="7">
        <f t="shared" si="6"/>
        <v>695950</v>
      </c>
      <c r="Y22" s="1">
        <f t="shared" si="7"/>
        <v>347975</v>
      </c>
      <c r="Z22" s="1">
        <f t="shared" si="8"/>
        <v>5200</v>
      </c>
      <c r="AA22" s="1">
        <f t="shared" si="9"/>
        <v>26000</v>
      </c>
      <c r="AB22" s="1">
        <f t="shared" si="10"/>
        <v>10400</v>
      </c>
      <c r="AC22" s="1">
        <f t="shared" si="11"/>
        <v>10400</v>
      </c>
      <c r="AD22" s="1">
        <f t="shared" si="12"/>
        <v>2623815</v>
      </c>
    </row>
    <row r="23" spans="1:30">
      <c r="A23" s="2">
        <v>20</v>
      </c>
      <c r="B23" s="15" t="s">
        <v>52</v>
      </c>
      <c r="C23" s="2">
        <v>57</v>
      </c>
      <c r="D23" s="2">
        <v>153</v>
      </c>
      <c r="E23" s="2">
        <v>39</v>
      </c>
      <c r="F23" s="2">
        <v>41</v>
      </c>
      <c r="G23" s="2">
        <v>1464</v>
      </c>
      <c r="H23" s="2">
        <v>706</v>
      </c>
      <c r="I23" s="2">
        <v>2116</v>
      </c>
      <c r="J23" s="2">
        <v>2500</v>
      </c>
      <c r="K23" s="5">
        <v>3701</v>
      </c>
      <c r="L23" s="2">
        <v>150</v>
      </c>
      <c r="M23" s="6">
        <v>2880</v>
      </c>
      <c r="N23" s="2">
        <f t="shared" si="0"/>
        <v>13750</v>
      </c>
      <c r="O23" s="2">
        <v>10</v>
      </c>
      <c r="P23" s="2">
        <f t="shared" si="1"/>
        <v>171</v>
      </c>
      <c r="Q23" s="2">
        <v>87</v>
      </c>
      <c r="R23" s="2">
        <v>5</v>
      </c>
      <c r="S23" s="2">
        <f t="shared" si="2"/>
        <v>263</v>
      </c>
      <c r="T23" s="1">
        <f t="shared" si="3"/>
        <v>412500</v>
      </c>
      <c r="U23" s="2">
        <v>0</v>
      </c>
      <c r="V23" s="7">
        <f t="shared" si="4"/>
        <v>2000</v>
      </c>
      <c r="W23" s="7">
        <f t="shared" si="5"/>
        <v>1100000</v>
      </c>
      <c r="X23" s="7">
        <f t="shared" si="6"/>
        <v>687500</v>
      </c>
      <c r="Y23" s="1">
        <f t="shared" si="7"/>
        <v>343750</v>
      </c>
      <c r="Z23" s="1">
        <f t="shared" si="8"/>
        <v>5700</v>
      </c>
      <c r="AA23" s="1">
        <f t="shared" si="9"/>
        <v>28500</v>
      </c>
      <c r="AB23" s="1">
        <f t="shared" si="10"/>
        <v>11400</v>
      </c>
      <c r="AC23" s="1">
        <f t="shared" si="11"/>
        <v>11400</v>
      </c>
      <c r="AD23" s="1">
        <f t="shared" si="12"/>
        <v>2597050</v>
      </c>
    </row>
    <row r="24" spans="1:30">
      <c r="A24" s="2">
        <v>21</v>
      </c>
      <c r="B24" s="15" t="s">
        <v>53</v>
      </c>
      <c r="C24" s="2">
        <v>51</v>
      </c>
      <c r="D24" s="2">
        <v>138</v>
      </c>
      <c r="E24" s="2">
        <v>114</v>
      </c>
      <c r="F24" s="2">
        <v>135</v>
      </c>
      <c r="G24" s="2">
        <v>1228</v>
      </c>
      <c r="H24" s="2">
        <v>724</v>
      </c>
      <c r="I24" s="2">
        <v>2400</v>
      </c>
      <c r="J24" s="2">
        <v>1580</v>
      </c>
      <c r="K24" s="5">
        <v>4797</v>
      </c>
      <c r="L24" s="2">
        <v>185</v>
      </c>
      <c r="M24" s="6">
        <v>3477</v>
      </c>
      <c r="N24" s="2">
        <f t="shared" si="0"/>
        <v>14778</v>
      </c>
      <c r="O24" s="2">
        <v>77</v>
      </c>
      <c r="P24" s="2">
        <f t="shared" si="1"/>
        <v>153</v>
      </c>
      <c r="Q24" s="2">
        <v>82</v>
      </c>
      <c r="R24" s="2">
        <v>5</v>
      </c>
      <c r="S24" s="2">
        <f t="shared" si="2"/>
        <v>240</v>
      </c>
      <c r="T24" s="1">
        <f t="shared" si="3"/>
        <v>443340</v>
      </c>
      <c r="U24" s="2">
        <v>0</v>
      </c>
      <c r="V24" s="7">
        <f t="shared" si="4"/>
        <v>2000</v>
      </c>
      <c r="W24" s="7">
        <f t="shared" si="5"/>
        <v>1182240</v>
      </c>
      <c r="X24" s="7">
        <f t="shared" si="6"/>
        <v>738900</v>
      </c>
      <c r="Y24" s="1">
        <f t="shared" si="7"/>
        <v>369450</v>
      </c>
      <c r="Z24" s="1">
        <f t="shared" si="8"/>
        <v>5100</v>
      </c>
      <c r="AA24" s="1">
        <f t="shared" si="9"/>
        <v>25500</v>
      </c>
      <c r="AB24" s="1">
        <f t="shared" si="10"/>
        <v>10200</v>
      </c>
      <c r="AC24" s="1">
        <f t="shared" si="11"/>
        <v>10200</v>
      </c>
      <c r="AD24" s="1">
        <f t="shared" si="12"/>
        <v>2781830</v>
      </c>
    </row>
    <row r="25" spans="1:30">
      <c r="A25" s="2">
        <v>22</v>
      </c>
      <c r="B25" s="15" t="s">
        <v>54</v>
      </c>
      <c r="C25" s="2">
        <v>46</v>
      </c>
      <c r="D25" s="2">
        <v>99</v>
      </c>
      <c r="E25" s="2">
        <v>130</v>
      </c>
      <c r="F25" s="2">
        <v>11</v>
      </c>
      <c r="G25" s="2">
        <v>404</v>
      </c>
      <c r="H25" s="2">
        <v>563</v>
      </c>
      <c r="I25" s="2">
        <v>2262</v>
      </c>
      <c r="J25" s="2">
        <v>2865</v>
      </c>
      <c r="K25" s="5">
        <v>4888</v>
      </c>
      <c r="L25" s="2">
        <v>120</v>
      </c>
      <c r="M25" s="6">
        <v>3712</v>
      </c>
      <c r="N25" s="2">
        <f t="shared" si="0"/>
        <v>15054</v>
      </c>
      <c r="O25" s="2">
        <v>11</v>
      </c>
      <c r="P25" s="2">
        <f t="shared" si="1"/>
        <v>138</v>
      </c>
      <c r="Q25" s="2">
        <v>77</v>
      </c>
      <c r="R25" s="2">
        <v>5</v>
      </c>
      <c r="S25" s="2">
        <f t="shared" si="2"/>
        <v>220</v>
      </c>
      <c r="T25" s="1">
        <f t="shared" si="3"/>
        <v>451620</v>
      </c>
      <c r="U25" s="2">
        <v>0</v>
      </c>
      <c r="V25" s="7">
        <f t="shared" si="4"/>
        <v>2000</v>
      </c>
      <c r="W25" s="7">
        <f t="shared" si="5"/>
        <v>1204320</v>
      </c>
      <c r="X25" s="7">
        <f t="shared" si="6"/>
        <v>752700</v>
      </c>
      <c r="Y25" s="1">
        <f t="shared" si="7"/>
        <v>376350</v>
      </c>
      <c r="Z25" s="1">
        <f t="shared" si="8"/>
        <v>4600</v>
      </c>
      <c r="AA25" s="1">
        <f t="shared" si="9"/>
        <v>23000</v>
      </c>
      <c r="AB25" s="1">
        <f t="shared" si="10"/>
        <v>9200</v>
      </c>
      <c r="AC25" s="1">
        <f t="shared" si="11"/>
        <v>9200</v>
      </c>
      <c r="AD25" s="1">
        <f t="shared" si="12"/>
        <v>2828390</v>
      </c>
    </row>
    <row r="26" spans="1:30">
      <c r="A26" s="2">
        <v>23</v>
      </c>
      <c r="B26" s="15" t="s">
        <v>55</v>
      </c>
      <c r="C26" s="2">
        <v>59</v>
      </c>
      <c r="D26" s="2">
        <v>138</v>
      </c>
      <c r="E26" s="2">
        <v>30</v>
      </c>
      <c r="F26" s="2">
        <v>30</v>
      </c>
      <c r="G26" s="2">
        <v>1142</v>
      </c>
      <c r="H26" s="2">
        <v>1208</v>
      </c>
      <c r="I26" s="2">
        <v>2593</v>
      </c>
      <c r="J26" s="2">
        <v>11700</v>
      </c>
      <c r="K26" s="5">
        <v>4202</v>
      </c>
      <c r="L26" s="2">
        <v>120</v>
      </c>
      <c r="M26" s="6">
        <v>3293</v>
      </c>
      <c r="N26" s="2">
        <f t="shared" si="0"/>
        <v>24456</v>
      </c>
      <c r="O26" s="2">
        <v>0</v>
      </c>
      <c r="P26" s="2">
        <f t="shared" si="1"/>
        <v>177</v>
      </c>
      <c r="Q26" s="2">
        <v>81</v>
      </c>
      <c r="R26" s="2">
        <v>5</v>
      </c>
      <c r="S26" s="2">
        <f t="shared" si="2"/>
        <v>263</v>
      </c>
      <c r="T26" s="1">
        <f t="shared" si="3"/>
        <v>733680</v>
      </c>
      <c r="U26" s="2">
        <v>0</v>
      </c>
      <c r="V26" s="7">
        <f t="shared" si="4"/>
        <v>2000</v>
      </c>
      <c r="W26" s="7">
        <f t="shared" si="5"/>
        <v>1956480</v>
      </c>
      <c r="X26" s="7">
        <f t="shared" si="6"/>
        <v>1222800</v>
      </c>
      <c r="Y26" s="1">
        <f t="shared" si="7"/>
        <v>611400</v>
      </c>
      <c r="Z26" s="1">
        <f t="shared" si="8"/>
        <v>5900</v>
      </c>
      <c r="AA26" s="1">
        <f t="shared" si="9"/>
        <v>29500</v>
      </c>
      <c r="AB26" s="1">
        <f t="shared" si="10"/>
        <v>11800</v>
      </c>
      <c r="AC26" s="1">
        <f t="shared" si="11"/>
        <v>11800</v>
      </c>
      <c r="AD26" s="1">
        <f t="shared" si="12"/>
        <v>4579460</v>
      </c>
    </row>
    <row r="27" spans="1:30" ht="15.75">
      <c r="A27" s="19" t="s">
        <v>56</v>
      </c>
      <c r="B27" s="20"/>
      <c r="C27" s="8">
        <f>SUM(C4:C26)</f>
        <v>1128</v>
      </c>
      <c r="D27" s="8">
        <f t="shared" ref="D27:O27" si="13">SUM(D4:D26)</f>
        <v>2223</v>
      </c>
      <c r="E27" s="8">
        <f t="shared" si="13"/>
        <v>1792</v>
      </c>
      <c r="F27" s="8">
        <f t="shared" si="13"/>
        <v>1377</v>
      </c>
      <c r="G27" s="8">
        <f t="shared" si="13"/>
        <v>21740</v>
      </c>
      <c r="H27" s="8">
        <f t="shared" si="13"/>
        <v>19083</v>
      </c>
      <c r="I27" s="8">
        <f t="shared" si="13"/>
        <v>59177</v>
      </c>
      <c r="J27" s="8">
        <f t="shared" si="13"/>
        <v>53216</v>
      </c>
      <c r="K27" s="8">
        <f t="shared" si="13"/>
        <v>91307</v>
      </c>
      <c r="L27" s="8">
        <f t="shared" si="13"/>
        <v>2293</v>
      </c>
      <c r="M27" s="9">
        <f t="shared" ref="M27" si="14">SUM(M4:M26)</f>
        <v>70700</v>
      </c>
      <c r="N27" s="2">
        <f t="shared" si="0"/>
        <v>322908</v>
      </c>
      <c r="O27" s="8">
        <f t="shared" si="13"/>
        <v>491</v>
      </c>
      <c r="P27" s="8">
        <f t="shared" si="1"/>
        <v>3384</v>
      </c>
      <c r="Q27" s="8">
        <f>SUM(Q4:Q26)</f>
        <v>2065</v>
      </c>
      <c r="R27" s="8">
        <f>SUM(R4:R26)</f>
        <v>115</v>
      </c>
      <c r="S27" s="8">
        <f>SUM(S4:S26)</f>
        <v>5564</v>
      </c>
      <c r="T27" s="1">
        <f t="shared" si="3"/>
        <v>9687240</v>
      </c>
      <c r="U27" s="2">
        <v>0</v>
      </c>
      <c r="V27" s="7">
        <f t="shared" ref="V27:AD27" si="15">SUM(V4:V26)</f>
        <v>46000</v>
      </c>
      <c r="W27" s="7">
        <f t="shared" si="15"/>
        <v>25832640</v>
      </c>
      <c r="X27" s="7">
        <f t="shared" si="15"/>
        <v>16145400</v>
      </c>
      <c r="Y27" s="1">
        <f t="shared" si="15"/>
        <v>8072700</v>
      </c>
      <c r="Z27" s="1">
        <f t="shared" si="15"/>
        <v>112800</v>
      </c>
      <c r="AA27" s="1">
        <f t="shared" si="15"/>
        <v>564000</v>
      </c>
      <c r="AB27" s="1">
        <f t="shared" si="15"/>
        <v>225600</v>
      </c>
      <c r="AC27" s="1">
        <f t="shared" si="15"/>
        <v>225600</v>
      </c>
      <c r="AD27" s="10">
        <f t="shared" si="15"/>
        <v>60799180</v>
      </c>
    </row>
  </sheetData>
  <protectedRanges>
    <protectedRange password="DD77" sqref="M27" name="Range1_2_1_4_1"/>
  </protectedRanges>
  <mergeCells count="9">
    <mergeCell ref="T2:AD2"/>
    <mergeCell ref="A27:B27"/>
    <mergeCell ref="A1:S1"/>
    <mergeCell ref="A2:A3"/>
    <mergeCell ref="B2:B3"/>
    <mergeCell ref="C2:C3"/>
    <mergeCell ref="D2:N2"/>
    <mergeCell ref="O2:O3"/>
    <mergeCell ref="P2:S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"/>
  <sheetViews>
    <sheetView topLeftCell="A5" workbookViewId="0">
      <selection activeCell="B4" sqref="B4:B26"/>
    </sheetView>
  </sheetViews>
  <sheetFormatPr defaultRowHeight="15"/>
  <cols>
    <col min="1" max="1" width="4.7109375" customWidth="1"/>
    <col min="2" max="2" width="14.7109375" style="16" customWidth="1"/>
    <col min="3" max="3" width="8.42578125" customWidth="1"/>
    <col min="14" max="14" width="7" customWidth="1"/>
    <col min="15" max="15" width="8.28515625" customWidth="1"/>
    <col min="17" max="17" width="7.5703125" customWidth="1"/>
    <col min="18" max="18" width="7.42578125" customWidth="1"/>
    <col min="29" max="29" width="8.5703125" customWidth="1"/>
  </cols>
  <sheetData>
    <row r="1" spans="1:29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6"/>
      <c r="Z1" s="26"/>
      <c r="AA1" s="26"/>
      <c r="AB1" s="11"/>
      <c r="AC1" s="11"/>
    </row>
    <row r="2" spans="1:29">
      <c r="A2" s="18" t="s">
        <v>57</v>
      </c>
      <c r="B2" s="21" t="s">
        <v>2</v>
      </c>
      <c r="C2" s="18" t="s">
        <v>3</v>
      </c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 t="s">
        <v>5</v>
      </c>
      <c r="O2" s="18" t="s">
        <v>6</v>
      </c>
      <c r="P2" s="18"/>
      <c r="Q2" s="18"/>
      <c r="R2" s="18"/>
      <c r="S2" s="24" t="s">
        <v>58</v>
      </c>
      <c r="T2" s="25"/>
      <c r="U2" s="25"/>
      <c r="V2" s="25"/>
      <c r="W2" s="25"/>
      <c r="X2" s="25"/>
      <c r="Y2" s="25"/>
      <c r="Z2" s="25"/>
      <c r="AA2" s="25"/>
      <c r="AB2" s="25"/>
      <c r="AC2" s="27"/>
    </row>
    <row r="3" spans="1:29" ht="60">
      <c r="A3" s="18"/>
      <c r="B3" s="21"/>
      <c r="C3" s="18"/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18</v>
      </c>
      <c r="N3" s="18"/>
      <c r="O3" s="2" t="s">
        <v>59</v>
      </c>
      <c r="P3" s="2" t="s">
        <v>20</v>
      </c>
      <c r="Q3" s="2" t="s">
        <v>60</v>
      </c>
      <c r="R3" s="2" t="s">
        <v>18</v>
      </c>
      <c r="S3" s="3" t="s">
        <v>61</v>
      </c>
      <c r="T3" s="3" t="s">
        <v>23</v>
      </c>
      <c r="U3" s="3" t="s">
        <v>24</v>
      </c>
      <c r="V3" s="3" t="s">
        <v>62</v>
      </c>
      <c r="W3" s="3" t="s">
        <v>63</v>
      </c>
      <c r="X3" s="3" t="s">
        <v>64</v>
      </c>
      <c r="Y3" s="3" t="s">
        <v>65</v>
      </c>
      <c r="Z3" s="3" t="s">
        <v>66</v>
      </c>
      <c r="AA3" s="3" t="s">
        <v>67</v>
      </c>
      <c r="AB3" s="3" t="s">
        <v>68</v>
      </c>
      <c r="AC3" s="3" t="s">
        <v>32</v>
      </c>
    </row>
    <row r="4" spans="1:29">
      <c r="A4" s="2">
        <v>1</v>
      </c>
      <c r="B4" s="17" t="s">
        <v>33</v>
      </c>
      <c r="C4" s="2">
        <v>38</v>
      </c>
      <c r="D4" s="2">
        <v>96</v>
      </c>
      <c r="E4" s="2">
        <v>117</v>
      </c>
      <c r="F4" s="2">
        <v>57</v>
      </c>
      <c r="G4" s="2">
        <v>724</v>
      </c>
      <c r="H4" s="2">
        <v>1132</v>
      </c>
      <c r="I4" s="2">
        <v>2660</v>
      </c>
      <c r="J4" s="2">
        <v>1255</v>
      </c>
      <c r="K4" s="2">
        <v>4086</v>
      </c>
      <c r="L4" s="2">
        <v>85</v>
      </c>
      <c r="M4" s="2">
        <v>10212</v>
      </c>
      <c r="N4" s="2">
        <v>1</v>
      </c>
      <c r="O4" s="2">
        <f>C4*4</f>
        <v>152</v>
      </c>
      <c r="P4" s="2">
        <v>84</v>
      </c>
      <c r="Q4" s="2">
        <v>8</v>
      </c>
      <c r="R4" s="2">
        <f>Q4+P4+O4</f>
        <v>244</v>
      </c>
      <c r="S4" s="2">
        <f>R4*100</f>
        <v>24400</v>
      </c>
      <c r="T4" s="2">
        <f>R4*200*2</f>
        <v>97600</v>
      </c>
      <c r="U4" s="12">
        <f>150*2*5</f>
        <v>1500</v>
      </c>
      <c r="V4" s="12">
        <f>R4*50*2</f>
        <v>24400</v>
      </c>
      <c r="W4" s="13">
        <f>R4*30*2</f>
        <v>14640</v>
      </c>
      <c r="X4" s="2">
        <f>R4*40</f>
        <v>9760</v>
      </c>
      <c r="Y4" s="14">
        <f>500*C4</f>
        <v>19000</v>
      </c>
      <c r="Z4" s="14">
        <f>1000*C4</f>
        <v>38000</v>
      </c>
      <c r="AA4" s="14">
        <f>C4*100*2</f>
        <v>7600</v>
      </c>
      <c r="AB4" s="14">
        <f>C4*200*2</f>
        <v>15200</v>
      </c>
      <c r="AC4" s="2">
        <f>SUM(S4:AB4)</f>
        <v>252100</v>
      </c>
    </row>
    <row r="5" spans="1:29">
      <c r="A5" s="2">
        <v>2</v>
      </c>
      <c r="B5" s="17" t="s">
        <v>34</v>
      </c>
      <c r="C5" s="2">
        <v>34</v>
      </c>
      <c r="D5" s="2">
        <v>99</v>
      </c>
      <c r="E5" s="2">
        <v>186</v>
      </c>
      <c r="F5" s="2">
        <v>186</v>
      </c>
      <c r="G5" s="2">
        <v>666</v>
      </c>
      <c r="H5" s="2">
        <v>496</v>
      </c>
      <c r="I5" s="2">
        <v>2354</v>
      </c>
      <c r="J5" s="2">
        <v>1200</v>
      </c>
      <c r="K5" s="2">
        <v>3487</v>
      </c>
      <c r="L5" s="2">
        <v>74</v>
      </c>
      <c r="M5" s="2">
        <v>8748</v>
      </c>
      <c r="N5" s="2"/>
      <c r="O5" s="2">
        <f t="shared" ref="O5:O26" si="0">C5*4</f>
        <v>136</v>
      </c>
      <c r="P5" s="2">
        <v>74</v>
      </c>
      <c r="Q5" s="2">
        <v>8</v>
      </c>
      <c r="R5" s="2">
        <f t="shared" ref="R5:R26" si="1">Q5+P5+O5</f>
        <v>218</v>
      </c>
      <c r="S5" s="2">
        <f t="shared" ref="S5:S26" si="2">R5*100</f>
        <v>21800</v>
      </c>
      <c r="T5" s="2">
        <f t="shared" ref="T5:T26" si="3">R5*200*2</f>
        <v>87200</v>
      </c>
      <c r="U5" s="12">
        <f t="shared" ref="U5:U26" si="4">150*2*5</f>
        <v>1500</v>
      </c>
      <c r="V5" s="12">
        <f t="shared" ref="V5:V26" si="5">R5*50*2</f>
        <v>21800</v>
      </c>
      <c r="W5" s="13">
        <f t="shared" ref="W5:W26" si="6">R5*30*2</f>
        <v>13080</v>
      </c>
      <c r="X5" s="2">
        <f t="shared" ref="X5:X26" si="7">R5*40</f>
        <v>8720</v>
      </c>
      <c r="Y5" s="14">
        <f t="shared" ref="Y5:Y26" si="8">500*C5</f>
        <v>17000</v>
      </c>
      <c r="Z5" s="14">
        <f t="shared" ref="Z5:Z26" si="9">1000*C5</f>
        <v>34000</v>
      </c>
      <c r="AA5" s="14">
        <f t="shared" ref="AA5:AA26" si="10">C5*100*2</f>
        <v>6800</v>
      </c>
      <c r="AB5" s="14">
        <f t="shared" ref="AB5:AB26" si="11">C5*200*2</f>
        <v>13600</v>
      </c>
      <c r="AC5" s="2">
        <f t="shared" ref="AC5:AC27" si="12">SUM(S5:AB5)</f>
        <v>225500</v>
      </c>
    </row>
    <row r="6" spans="1:29" ht="25.5">
      <c r="A6" s="2">
        <v>3</v>
      </c>
      <c r="B6" s="17" t="s">
        <v>35</v>
      </c>
      <c r="C6" s="2">
        <v>43</v>
      </c>
      <c r="D6" s="2">
        <v>102</v>
      </c>
      <c r="E6" s="2">
        <v>348</v>
      </c>
      <c r="F6" s="2">
        <v>60</v>
      </c>
      <c r="G6" s="2">
        <v>932</v>
      </c>
      <c r="H6" s="2">
        <v>794</v>
      </c>
      <c r="I6" s="2">
        <v>3164</v>
      </c>
      <c r="J6" s="2">
        <v>5630</v>
      </c>
      <c r="K6" s="2">
        <v>3874</v>
      </c>
      <c r="L6" s="2">
        <v>61</v>
      </c>
      <c r="M6" s="2">
        <v>14965</v>
      </c>
      <c r="N6" s="2"/>
      <c r="O6" s="2">
        <f t="shared" si="0"/>
        <v>172</v>
      </c>
      <c r="P6" s="2">
        <v>103</v>
      </c>
      <c r="Q6" s="2">
        <v>8</v>
      </c>
      <c r="R6" s="2">
        <f t="shared" si="1"/>
        <v>283</v>
      </c>
      <c r="S6" s="2">
        <f t="shared" si="2"/>
        <v>28300</v>
      </c>
      <c r="T6" s="2">
        <f t="shared" si="3"/>
        <v>113200</v>
      </c>
      <c r="U6" s="12">
        <f t="shared" si="4"/>
        <v>1500</v>
      </c>
      <c r="V6" s="12">
        <f t="shared" si="5"/>
        <v>28300</v>
      </c>
      <c r="W6" s="13">
        <f t="shared" si="6"/>
        <v>16980</v>
      </c>
      <c r="X6" s="2">
        <f t="shared" si="7"/>
        <v>11320</v>
      </c>
      <c r="Y6" s="14">
        <f t="shared" si="8"/>
        <v>21500</v>
      </c>
      <c r="Z6" s="14">
        <f t="shared" si="9"/>
        <v>43000</v>
      </c>
      <c r="AA6" s="14">
        <f t="shared" si="10"/>
        <v>8600</v>
      </c>
      <c r="AB6" s="14">
        <f t="shared" si="11"/>
        <v>17200</v>
      </c>
      <c r="AC6" s="2">
        <f t="shared" si="12"/>
        <v>289900</v>
      </c>
    </row>
    <row r="7" spans="1:29">
      <c r="A7" s="2">
        <v>4</v>
      </c>
      <c r="B7" s="17" t="s">
        <v>36</v>
      </c>
      <c r="C7" s="2">
        <v>60</v>
      </c>
      <c r="D7" s="2">
        <v>24</v>
      </c>
      <c r="E7" s="2">
        <v>177</v>
      </c>
      <c r="F7" s="2">
        <v>104</v>
      </c>
      <c r="G7" s="2">
        <v>1140</v>
      </c>
      <c r="H7" s="2">
        <v>692</v>
      </c>
      <c r="I7" s="2">
        <v>3243</v>
      </c>
      <c r="J7" s="2">
        <v>2159</v>
      </c>
      <c r="K7" s="2">
        <v>4934</v>
      </c>
      <c r="L7" s="2">
        <v>13</v>
      </c>
      <c r="M7" s="2">
        <v>12486</v>
      </c>
      <c r="N7" s="2">
        <v>32</v>
      </c>
      <c r="O7" s="2">
        <f t="shared" si="0"/>
        <v>240</v>
      </c>
      <c r="P7" s="2">
        <v>130</v>
      </c>
      <c r="Q7" s="2">
        <v>8</v>
      </c>
      <c r="R7" s="2">
        <f t="shared" si="1"/>
        <v>378</v>
      </c>
      <c r="S7" s="2">
        <f t="shared" si="2"/>
        <v>37800</v>
      </c>
      <c r="T7" s="2">
        <f t="shared" si="3"/>
        <v>151200</v>
      </c>
      <c r="U7" s="12">
        <f t="shared" si="4"/>
        <v>1500</v>
      </c>
      <c r="V7" s="12">
        <f t="shared" si="5"/>
        <v>37800</v>
      </c>
      <c r="W7" s="13">
        <f t="shared" si="6"/>
        <v>22680</v>
      </c>
      <c r="X7" s="2">
        <f t="shared" si="7"/>
        <v>15120</v>
      </c>
      <c r="Y7" s="14">
        <f t="shared" si="8"/>
        <v>30000</v>
      </c>
      <c r="Z7" s="14">
        <f t="shared" si="9"/>
        <v>60000</v>
      </c>
      <c r="AA7" s="14">
        <f t="shared" si="10"/>
        <v>12000</v>
      </c>
      <c r="AB7" s="14">
        <f t="shared" si="11"/>
        <v>24000</v>
      </c>
      <c r="AC7" s="2">
        <f t="shared" si="12"/>
        <v>392100</v>
      </c>
    </row>
    <row r="8" spans="1:29">
      <c r="A8" s="2">
        <v>5</v>
      </c>
      <c r="B8" s="17" t="s">
        <v>37</v>
      </c>
      <c r="C8" s="2">
        <v>46</v>
      </c>
      <c r="D8" s="2">
        <v>0</v>
      </c>
      <c r="E8" s="4">
        <v>105</v>
      </c>
      <c r="F8" s="2">
        <v>36</v>
      </c>
      <c r="G8" s="2">
        <v>752</v>
      </c>
      <c r="H8" s="2">
        <v>508</v>
      </c>
      <c r="I8" s="2">
        <v>2365</v>
      </c>
      <c r="J8" s="2">
        <v>2000</v>
      </c>
      <c r="K8" s="2">
        <v>3614</v>
      </c>
      <c r="L8" s="2">
        <v>148</v>
      </c>
      <c r="M8" s="2">
        <v>9528</v>
      </c>
      <c r="N8" s="2"/>
      <c r="O8" s="2">
        <f t="shared" si="0"/>
        <v>184</v>
      </c>
      <c r="P8" s="2">
        <v>102</v>
      </c>
      <c r="Q8" s="2">
        <v>8</v>
      </c>
      <c r="R8" s="2">
        <f t="shared" si="1"/>
        <v>294</v>
      </c>
      <c r="S8" s="2">
        <f t="shared" si="2"/>
        <v>29400</v>
      </c>
      <c r="T8" s="2">
        <f t="shared" si="3"/>
        <v>117600</v>
      </c>
      <c r="U8" s="12">
        <f t="shared" si="4"/>
        <v>1500</v>
      </c>
      <c r="V8" s="12">
        <f t="shared" si="5"/>
        <v>29400</v>
      </c>
      <c r="W8" s="13">
        <f t="shared" si="6"/>
        <v>17640</v>
      </c>
      <c r="X8" s="2">
        <f t="shared" si="7"/>
        <v>11760</v>
      </c>
      <c r="Y8" s="14">
        <f t="shared" si="8"/>
        <v>23000</v>
      </c>
      <c r="Z8" s="14">
        <f t="shared" si="9"/>
        <v>46000</v>
      </c>
      <c r="AA8" s="14">
        <f t="shared" si="10"/>
        <v>9200</v>
      </c>
      <c r="AB8" s="14">
        <f t="shared" si="11"/>
        <v>18400</v>
      </c>
      <c r="AC8" s="2">
        <f t="shared" si="12"/>
        <v>303900</v>
      </c>
    </row>
    <row r="9" spans="1:29">
      <c r="A9" s="2">
        <v>6</v>
      </c>
      <c r="B9" s="17" t="s">
        <v>38</v>
      </c>
      <c r="C9" s="2">
        <v>50</v>
      </c>
      <c r="D9" s="2">
        <v>9</v>
      </c>
      <c r="E9" s="2">
        <v>3</v>
      </c>
      <c r="F9" s="2">
        <v>57</v>
      </c>
      <c r="G9" s="2">
        <v>858</v>
      </c>
      <c r="H9" s="2">
        <v>1042</v>
      </c>
      <c r="I9" s="2">
        <v>2411</v>
      </c>
      <c r="J9" s="2">
        <v>1353</v>
      </c>
      <c r="K9" s="2">
        <v>3560</v>
      </c>
      <c r="L9" s="2">
        <v>153</v>
      </c>
      <c r="M9" s="2">
        <v>9446</v>
      </c>
      <c r="N9" s="2">
        <v>21</v>
      </c>
      <c r="O9" s="2">
        <f t="shared" si="0"/>
        <v>200</v>
      </c>
      <c r="P9" s="2">
        <v>110</v>
      </c>
      <c r="Q9" s="2">
        <v>8</v>
      </c>
      <c r="R9" s="2">
        <f t="shared" si="1"/>
        <v>318</v>
      </c>
      <c r="S9" s="2">
        <f t="shared" si="2"/>
        <v>31800</v>
      </c>
      <c r="T9" s="2">
        <f t="shared" si="3"/>
        <v>127200</v>
      </c>
      <c r="U9" s="12">
        <f t="shared" si="4"/>
        <v>1500</v>
      </c>
      <c r="V9" s="12">
        <f t="shared" si="5"/>
        <v>31800</v>
      </c>
      <c r="W9" s="13">
        <f t="shared" si="6"/>
        <v>19080</v>
      </c>
      <c r="X9" s="2">
        <f t="shared" si="7"/>
        <v>12720</v>
      </c>
      <c r="Y9" s="14">
        <f t="shared" si="8"/>
        <v>25000</v>
      </c>
      <c r="Z9" s="14">
        <f t="shared" si="9"/>
        <v>50000</v>
      </c>
      <c r="AA9" s="14">
        <f t="shared" si="10"/>
        <v>10000</v>
      </c>
      <c r="AB9" s="14">
        <f t="shared" si="11"/>
        <v>20000</v>
      </c>
      <c r="AC9" s="2">
        <f t="shared" si="12"/>
        <v>329100</v>
      </c>
    </row>
    <row r="10" spans="1:29">
      <c r="A10" s="2">
        <v>7</v>
      </c>
      <c r="B10" s="17" t="s">
        <v>39</v>
      </c>
      <c r="C10" s="2">
        <v>57</v>
      </c>
      <c r="D10" s="2">
        <v>72</v>
      </c>
      <c r="E10" s="2">
        <v>9</v>
      </c>
      <c r="F10" s="2">
        <v>57</v>
      </c>
      <c r="G10" s="2">
        <v>994</v>
      </c>
      <c r="H10" s="2">
        <v>818</v>
      </c>
      <c r="I10" s="2">
        <v>2938</v>
      </c>
      <c r="J10" s="2">
        <v>1800</v>
      </c>
      <c r="K10" s="2">
        <v>4395</v>
      </c>
      <c r="L10" s="2">
        <v>187</v>
      </c>
      <c r="M10" s="2">
        <v>11270</v>
      </c>
      <c r="N10" s="2">
        <v>5</v>
      </c>
      <c r="O10" s="2">
        <f t="shared" si="0"/>
        <v>228</v>
      </c>
      <c r="P10" s="2">
        <v>110</v>
      </c>
      <c r="Q10" s="2">
        <v>8</v>
      </c>
      <c r="R10" s="2">
        <f t="shared" si="1"/>
        <v>346</v>
      </c>
      <c r="S10" s="2">
        <f t="shared" si="2"/>
        <v>34600</v>
      </c>
      <c r="T10" s="2">
        <f t="shared" si="3"/>
        <v>138400</v>
      </c>
      <c r="U10" s="12">
        <f t="shared" si="4"/>
        <v>1500</v>
      </c>
      <c r="V10" s="12">
        <f t="shared" si="5"/>
        <v>34600</v>
      </c>
      <c r="W10" s="13">
        <f t="shared" si="6"/>
        <v>20760</v>
      </c>
      <c r="X10" s="2">
        <f t="shared" si="7"/>
        <v>13840</v>
      </c>
      <c r="Y10" s="14">
        <f t="shared" si="8"/>
        <v>28500</v>
      </c>
      <c r="Z10" s="14">
        <f t="shared" si="9"/>
        <v>57000</v>
      </c>
      <c r="AA10" s="14">
        <f t="shared" si="10"/>
        <v>11400</v>
      </c>
      <c r="AB10" s="14">
        <f t="shared" si="11"/>
        <v>22800</v>
      </c>
      <c r="AC10" s="2">
        <f t="shared" si="12"/>
        <v>363400</v>
      </c>
    </row>
    <row r="11" spans="1:29">
      <c r="A11" s="2">
        <v>8</v>
      </c>
      <c r="B11" s="17" t="s">
        <v>40</v>
      </c>
      <c r="C11" s="2">
        <v>56</v>
      </c>
      <c r="D11" s="2">
        <v>111</v>
      </c>
      <c r="E11" s="2">
        <v>9</v>
      </c>
      <c r="F11" s="2">
        <v>39</v>
      </c>
      <c r="G11" s="2">
        <v>862</v>
      </c>
      <c r="H11" s="2">
        <v>936</v>
      </c>
      <c r="I11" s="2">
        <v>2873</v>
      </c>
      <c r="J11" s="2">
        <v>1872</v>
      </c>
      <c r="K11" s="2">
        <v>3986</v>
      </c>
      <c r="L11" s="2">
        <v>89</v>
      </c>
      <c r="M11" s="2">
        <v>10777</v>
      </c>
      <c r="N11" s="2">
        <v>12</v>
      </c>
      <c r="O11" s="2">
        <f t="shared" si="0"/>
        <v>224</v>
      </c>
      <c r="P11" s="2">
        <v>93</v>
      </c>
      <c r="Q11" s="2">
        <v>8</v>
      </c>
      <c r="R11" s="2">
        <f t="shared" si="1"/>
        <v>325</v>
      </c>
      <c r="S11" s="2">
        <f t="shared" si="2"/>
        <v>32500</v>
      </c>
      <c r="T11" s="2">
        <f t="shared" si="3"/>
        <v>130000</v>
      </c>
      <c r="U11" s="12">
        <f t="shared" si="4"/>
        <v>1500</v>
      </c>
      <c r="V11" s="12">
        <f t="shared" si="5"/>
        <v>32500</v>
      </c>
      <c r="W11" s="13">
        <f t="shared" si="6"/>
        <v>19500</v>
      </c>
      <c r="X11" s="2">
        <f t="shared" si="7"/>
        <v>13000</v>
      </c>
      <c r="Y11" s="14">
        <f t="shared" si="8"/>
        <v>28000</v>
      </c>
      <c r="Z11" s="14">
        <f t="shared" si="9"/>
        <v>56000</v>
      </c>
      <c r="AA11" s="14">
        <f t="shared" si="10"/>
        <v>11200</v>
      </c>
      <c r="AB11" s="14">
        <f t="shared" si="11"/>
        <v>22400</v>
      </c>
      <c r="AC11" s="2">
        <f t="shared" si="12"/>
        <v>346600</v>
      </c>
    </row>
    <row r="12" spans="1:29">
      <c r="A12" s="2">
        <v>9</v>
      </c>
      <c r="B12" s="17" t="s">
        <v>41</v>
      </c>
      <c r="C12" s="2">
        <v>46</v>
      </c>
      <c r="D12" s="2">
        <v>30</v>
      </c>
      <c r="E12" s="2">
        <v>6</v>
      </c>
      <c r="F12" s="2">
        <v>63</v>
      </c>
      <c r="G12" s="2">
        <v>1020</v>
      </c>
      <c r="H12" s="2">
        <v>1412</v>
      </c>
      <c r="I12" s="2">
        <v>3067</v>
      </c>
      <c r="J12" s="2">
        <v>947</v>
      </c>
      <c r="K12" s="2">
        <v>3774</v>
      </c>
      <c r="L12" s="2">
        <v>88</v>
      </c>
      <c r="M12" s="2">
        <v>10407</v>
      </c>
      <c r="N12" s="2">
        <v>11</v>
      </c>
      <c r="O12" s="2">
        <f t="shared" si="0"/>
        <v>184</v>
      </c>
      <c r="P12" s="2">
        <v>90</v>
      </c>
      <c r="Q12" s="2">
        <v>8</v>
      </c>
      <c r="R12" s="2">
        <f t="shared" si="1"/>
        <v>282</v>
      </c>
      <c r="S12" s="2">
        <f t="shared" si="2"/>
        <v>28200</v>
      </c>
      <c r="T12" s="2">
        <f t="shared" si="3"/>
        <v>112800</v>
      </c>
      <c r="U12" s="12">
        <f t="shared" si="4"/>
        <v>1500</v>
      </c>
      <c r="V12" s="12">
        <f t="shared" si="5"/>
        <v>28200</v>
      </c>
      <c r="W12" s="13">
        <f t="shared" si="6"/>
        <v>16920</v>
      </c>
      <c r="X12" s="2">
        <f t="shared" si="7"/>
        <v>11280</v>
      </c>
      <c r="Y12" s="14">
        <f t="shared" si="8"/>
        <v>23000</v>
      </c>
      <c r="Z12" s="14">
        <f t="shared" si="9"/>
        <v>46000</v>
      </c>
      <c r="AA12" s="14">
        <f t="shared" si="10"/>
        <v>9200</v>
      </c>
      <c r="AB12" s="14">
        <f t="shared" si="11"/>
        <v>18400</v>
      </c>
      <c r="AC12" s="2">
        <f t="shared" si="12"/>
        <v>295500</v>
      </c>
    </row>
    <row r="13" spans="1:29">
      <c r="A13" s="2">
        <v>10</v>
      </c>
      <c r="B13" s="17" t="s">
        <v>42</v>
      </c>
      <c r="C13" s="2">
        <v>66</v>
      </c>
      <c r="D13" s="2">
        <v>60</v>
      </c>
      <c r="E13" s="2">
        <v>3</v>
      </c>
      <c r="F13" s="2">
        <v>45</v>
      </c>
      <c r="G13" s="2">
        <v>1172</v>
      </c>
      <c r="H13" s="2">
        <v>1064</v>
      </c>
      <c r="I13" s="2">
        <v>4252</v>
      </c>
      <c r="J13" s="2">
        <v>1300</v>
      </c>
      <c r="K13" s="2">
        <v>4616</v>
      </c>
      <c r="L13" s="2">
        <v>88</v>
      </c>
      <c r="M13" s="2">
        <v>12600</v>
      </c>
      <c r="N13" s="2">
        <v>12</v>
      </c>
      <c r="O13" s="2">
        <f t="shared" si="0"/>
        <v>264</v>
      </c>
      <c r="P13" s="2">
        <v>105</v>
      </c>
      <c r="Q13" s="2">
        <v>8</v>
      </c>
      <c r="R13" s="2">
        <f t="shared" si="1"/>
        <v>377</v>
      </c>
      <c r="S13" s="2">
        <f t="shared" si="2"/>
        <v>37700</v>
      </c>
      <c r="T13" s="2">
        <f t="shared" si="3"/>
        <v>150800</v>
      </c>
      <c r="U13" s="12">
        <f t="shared" si="4"/>
        <v>1500</v>
      </c>
      <c r="V13" s="12">
        <f t="shared" si="5"/>
        <v>37700</v>
      </c>
      <c r="W13" s="13">
        <f t="shared" si="6"/>
        <v>22620</v>
      </c>
      <c r="X13" s="2">
        <f t="shared" si="7"/>
        <v>15080</v>
      </c>
      <c r="Y13" s="14">
        <f t="shared" si="8"/>
        <v>33000</v>
      </c>
      <c r="Z13" s="14">
        <f t="shared" si="9"/>
        <v>66000</v>
      </c>
      <c r="AA13" s="14">
        <f t="shared" si="10"/>
        <v>13200</v>
      </c>
      <c r="AB13" s="14">
        <f t="shared" si="11"/>
        <v>26400</v>
      </c>
      <c r="AC13" s="2">
        <f t="shared" si="12"/>
        <v>404000</v>
      </c>
    </row>
    <row r="14" spans="1:29">
      <c r="A14" s="2">
        <v>11</v>
      </c>
      <c r="B14" s="17" t="s">
        <v>43</v>
      </c>
      <c r="C14" s="2">
        <v>51</v>
      </c>
      <c r="D14" s="2">
        <v>87</v>
      </c>
      <c r="E14" s="2">
        <v>3</v>
      </c>
      <c r="F14" s="2">
        <v>57</v>
      </c>
      <c r="G14" s="2">
        <v>750</v>
      </c>
      <c r="H14" s="2">
        <v>666</v>
      </c>
      <c r="I14" s="2">
        <v>2924</v>
      </c>
      <c r="J14" s="2">
        <v>1070</v>
      </c>
      <c r="K14" s="2">
        <v>3379</v>
      </c>
      <c r="L14" s="2">
        <v>62</v>
      </c>
      <c r="M14" s="2">
        <v>8998</v>
      </c>
      <c r="N14" s="2">
        <v>11</v>
      </c>
      <c r="O14" s="2">
        <f t="shared" si="0"/>
        <v>204</v>
      </c>
      <c r="P14" s="2">
        <v>82</v>
      </c>
      <c r="Q14" s="2">
        <v>8</v>
      </c>
      <c r="R14" s="2">
        <f t="shared" si="1"/>
        <v>294</v>
      </c>
      <c r="S14" s="2">
        <f t="shared" si="2"/>
        <v>29400</v>
      </c>
      <c r="T14" s="2">
        <f t="shared" si="3"/>
        <v>117600</v>
      </c>
      <c r="U14" s="12">
        <f t="shared" si="4"/>
        <v>1500</v>
      </c>
      <c r="V14" s="12">
        <f t="shared" si="5"/>
        <v>29400</v>
      </c>
      <c r="W14" s="13">
        <f t="shared" si="6"/>
        <v>17640</v>
      </c>
      <c r="X14" s="2">
        <f t="shared" si="7"/>
        <v>11760</v>
      </c>
      <c r="Y14" s="14">
        <f t="shared" si="8"/>
        <v>25500</v>
      </c>
      <c r="Z14" s="14">
        <f t="shared" si="9"/>
        <v>51000</v>
      </c>
      <c r="AA14" s="14">
        <f t="shared" si="10"/>
        <v>10200</v>
      </c>
      <c r="AB14" s="14">
        <f t="shared" si="11"/>
        <v>20400</v>
      </c>
      <c r="AC14" s="2">
        <f t="shared" si="12"/>
        <v>314400</v>
      </c>
    </row>
    <row r="15" spans="1:29">
      <c r="A15" s="2">
        <v>12</v>
      </c>
      <c r="B15" s="17" t="s">
        <v>44</v>
      </c>
      <c r="C15" s="2">
        <v>63</v>
      </c>
      <c r="D15" s="2">
        <v>186</v>
      </c>
      <c r="E15" s="2">
        <v>6</v>
      </c>
      <c r="F15" s="2">
        <v>60</v>
      </c>
      <c r="G15" s="2">
        <v>1016</v>
      </c>
      <c r="H15" s="2">
        <v>1270</v>
      </c>
      <c r="I15" s="2">
        <v>2856</v>
      </c>
      <c r="J15" s="2">
        <v>1562</v>
      </c>
      <c r="K15" s="2">
        <v>3711</v>
      </c>
      <c r="L15" s="2">
        <v>207</v>
      </c>
      <c r="M15" s="2">
        <v>10874</v>
      </c>
      <c r="N15" s="2">
        <v>48</v>
      </c>
      <c r="O15" s="2">
        <f t="shared" si="0"/>
        <v>252</v>
      </c>
      <c r="P15" s="2">
        <v>99</v>
      </c>
      <c r="Q15" s="2">
        <v>8</v>
      </c>
      <c r="R15" s="2">
        <f t="shared" si="1"/>
        <v>359</v>
      </c>
      <c r="S15" s="2">
        <f t="shared" si="2"/>
        <v>35900</v>
      </c>
      <c r="T15" s="2">
        <f t="shared" si="3"/>
        <v>143600</v>
      </c>
      <c r="U15" s="12">
        <f t="shared" si="4"/>
        <v>1500</v>
      </c>
      <c r="V15" s="12">
        <f t="shared" si="5"/>
        <v>35900</v>
      </c>
      <c r="W15" s="13">
        <f t="shared" si="6"/>
        <v>21540</v>
      </c>
      <c r="X15" s="2">
        <f t="shared" si="7"/>
        <v>14360</v>
      </c>
      <c r="Y15" s="14">
        <f t="shared" si="8"/>
        <v>31500</v>
      </c>
      <c r="Z15" s="14">
        <f t="shared" si="9"/>
        <v>63000</v>
      </c>
      <c r="AA15" s="14">
        <f t="shared" si="10"/>
        <v>12600</v>
      </c>
      <c r="AB15" s="14">
        <f t="shared" si="11"/>
        <v>25200</v>
      </c>
      <c r="AC15" s="2">
        <f t="shared" si="12"/>
        <v>385100</v>
      </c>
    </row>
    <row r="16" spans="1:29">
      <c r="A16" s="2">
        <v>13</v>
      </c>
      <c r="B16" s="17" t="s">
        <v>45</v>
      </c>
      <c r="C16" s="2">
        <v>54</v>
      </c>
      <c r="D16" s="2">
        <v>159</v>
      </c>
      <c r="E16" s="2">
        <v>69</v>
      </c>
      <c r="F16" s="2">
        <v>39</v>
      </c>
      <c r="G16" s="2">
        <v>882</v>
      </c>
      <c r="H16" s="2">
        <v>938</v>
      </c>
      <c r="I16" s="2">
        <v>1196</v>
      </c>
      <c r="J16" s="2">
        <v>1012</v>
      </c>
      <c r="K16" s="2">
        <v>3548</v>
      </c>
      <c r="L16" s="2">
        <v>120</v>
      </c>
      <c r="M16" s="2">
        <v>7963</v>
      </c>
      <c r="N16" s="2">
        <v>0</v>
      </c>
      <c r="O16" s="2">
        <f t="shared" si="0"/>
        <v>216</v>
      </c>
      <c r="P16" s="2">
        <v>103</v>
      </c>
      <c r="Q16" s="2">
        <v>8</v>
      </c>
      <c r="R16" s="2">
        <f t="shared" si="1"/>
        <v>327</v>
      </c>
      <c r="S16" s="2">
        <f t="shared" si="2"/>
        <v>32700</v>
      </c>
      <c r="T16" s="2">
        <f t="shared" si="3"/>
        <v>130800</v>
      </c>
      <c r="U16" s="12">
        <f t="shared" si="4"/>
        <v>1500</v>
      </c>
      <c r="V16" s="12">
        <f t="shared" si="5"/>
        <v>32700</v>
      </c>
      <c r="W16" s="13">
        <f t="shared" si="6"/>
        <v>19620</v>
      </c>
      <c r="X16" s="2">
        <f t="shared" si="7"/>
        <v>13080</v>
      </c>
      <c r="Y16" s="14">
        <f t="shared" si="8"/>
        <v>27000</v>
      </c>
      <c r="Z16" s="14">
        <f t="shared" si="9"/>
        <v>54000</v>
      </c>
      <c r="AA16" s="14">
        <f t="shared" si="10"/>
        <v>10800</v>
      </c>
      <c r="AB16" s="14">
        <f t="shared" si="11"/>
        <v>21600</v>
      </c>
      <c r="AC16" s="2">
        <f t="shared" si="12"/>
        <v>343800</v>
      </c>
    </row>
    <row r="17" spans="1:29">
      <c r="A17" s="2">
        <v>14</v>
      </c>
      <c r="B17" s="17" t="s">
        <v>46</v>
      </c>
      <c r="C17" s="2">
        <v>64</v>
      </c>
      <c r="D17" s="2">
        <v>195</v>
      </c>
      <c r="E17" s="2">
        <v>15</v>
      </c>
      <c r="F17" s="2">
        <v>63</v>
      </c>
      <c r="G17" s="2">
        <v>1288</v>
      </c>
      <c r="H17" s="2">
        <v>1160</v>
      </c>
      <c r="I17" s="2">
        <v>2729</v>
      </c>
      <c r="J17" s="2">
        <v>5459</v>
      </c>
      <c r="K17" s="2">
        <v>4943</v>
      </c>
      <c r="L17" s="2">
        <v>85</v>
      </c>
      <c r="M17" s="2">
        <v>15937</v>
      </c>
      <c r="N17" s="2">
        <v>59</v>
      </c>
      <c r="O17" s="2">
        <f t="shared" si="0"/>
        <v>256</v>
      </c>
      <c r="P17" s="2">
        <v>96</v>
      </c>
      <c r="Q17" s="2">
        <v>8</v>
      </c>
      <c r="R17" s="2">
        <f t="shared" si="1"/>
        <v>360</v>
      </c>
      <c r="S17" s="2">
        <f t="shared" si="2"/>
        <v>36000</v>
      </c>
      <c r="T17" s="2">
        <f t="shared" si="3"/>
        <v>144000</v>
      </c>
      <c r="U17" s="12">
        <f t="shared" si="4"/>
        <v>1500</v>
      </c>
      <c r="V17" s="12">
        <f t="shared" si="5"/>
        <v>36000</v>
      </c>
      <c r="W17" s="13">
        <f t="shared" si="6"/>
        <v>21600</v>
      </c>
      <c r="X17" s="2">
        <f t="shared" si="7"/>
        <v>14400</v>
      </c>
      <c r="Y17" s="14">
        <f t="shared" si="8"/>
        <v>32000</v>
      </c>
      <c r="Z17" s="14">
        <f t="shared" si="9"/>
        <v>64000</v>
      </c>
      <c r="AA17" s="14">
        <f t="shared" si="10"/>
        <v>12800</v>
      </c>
      <c r="AB17" s="14">
        <f t="shared" si="11"/>
        <v>25600</v>
      </c>
      <c r="AC17" s="2">
        <f t="shared" si="12"/>
        <v>387900</v>
      </c>
    </row>
    <row r="18" spans="1:29">
      <c r="A18" s="2">
        <v>15</v>
      </c>
      <c r="B18" s="17" t="s">
        <v>47</v>
      </c>
      <c r="C18" s="2">
        <v>37</v>
      </c>
      <c r="D18" s="2">
        <v>78</v>
      </c>
      <c r="E18" s="2">
        <v>12</v>
      </c>
      <c r="F18" s="2">
        <v>51</v>
      </c>
      <c r="G18" s="2">
        <v>848</v>
      </c>
      <c r="H18" s="2">
        <v>544</v>
      </c>
      <c r="I18" s="2">
        <v>3348</v>
      </c>
      <c r="J18" s="2">
        <v>1980</v>
      </c>
      <c r="K18" s="2">
        <v>2498</v>
      </c>
      <c r="L18" s="2">
        <v>73</v>
      </c>
      <c r="M18" s="2">
        <v>9432</v>
      </c>
      <c r="N18" s="2">
        <v>53</v>
      </c>
      <c r="O18" s="2">
        <f t="shared" si="0"/>
        <v>148</v>
      </c>
      <c r="P18" s="2">
        <v>55</v>
      </c>
      <c r="Q18" s="2">
        <v>8</v>
      </c>
      <c r="R18" s="2">
        <f t="shared" si="1"/>
        <v>211</v>
      </c>
      <c r="S18" s="2">
        <f t="shared" si="2"/>
        <v>21100</v>
      </c>
      <c r="T18" s="2">
        <f t="shared" si="3"/>
        <v>84400</v>
      </c>
      <c r="U18" s="12">
        <f t="shared" si="4"/>
        <v>1500</v>
      </c>
      <c r="V18" s="12">
        <f t="shared" si="5"/>
        <v>21100</v>
      </c>
      <c r="W18" s="13">
        <f t="shared" si="6"/>
        <v>12660</v>
      </c>
      <c r="X18" s="2">
        <f t="shared" si="7"/>
        <v>8440</v>
      </c>
      <c r="Y18" s="14">
        <f t="shared" si="8"/>
        <v>18500</v>
      </c>
      <c r="Z18" s="14">
        <f t="shared" si="9"/>
        <v>37000</v>
      </c>
      <c r="AA18" s="14">
        <f t="shared" si="10"/>
        <v>7400</v>
      </c>
      <c r="AB18" s="14">
        <f t="shared" si="11"/>
        <v>14800</v>
      </c>
      <c r="AC18" s="2">
        <f t="shared" si="12"/>
        <v>226900</v>
      </c>
    </row>
    <row r="19" spans="1:29">
      <c r="A19" s="2">
        <v>16</v>
      </c>
      <c r="B19" s="17" t="s">
        <v>48</v>
      </c>
      <c r="C19" s="2">
        <v>16</v>
      </c>
      <c r="D19" s="2">
        <v>0</v>
      </c>
      <c r="E19" s="2">
        <v>0</v>
      </c>
      <c r="F19" s="2">
        <v>12</v>
      </c>
      <c r="G19" s="2">
        <v>638</v>
      </c>
      <c r="H19" s="2">
        <v>104</v>
      </c>
      <c r="I19" s="2">
        <v>773</v>
      </c>
      <c r="J19" s="2">
        <v>316</v>
      </c>
      <c r="K19" s="2">
        <v>890</v>
      </c>
      <c r="L19" s="2">
        <v>27</v>
      </c>
      <c r="M19" s="2">
        <v>2760</v>
      </c>
      <c r="N19" s="2">
        <v>87</v>
      </c>
      <c r="O19" s="2">
        <f t="shared" si="0"/>
        <v>64</v>
      </c>
      <c r="P19" s="2">
        <v>85</v>
      </c>
      <c r="Q19" s="2">
        <v>8</v>
      </c>
      <c r="R19" s="2">
        <f t="shared" si="1"/>
        <v>157</v>
      </c>
      <c r="S19" s="2">
        <f t="shared" si="2"/>
        <v>15700</v>
      </c>
      <c r="T19" s="2">
        <f t="shared" si="3"/>
        <v>62800</v>
      </c>
      <c r="U19" s="12">
        <f t="shared" si="4"/>
        <v>1500</v>
      </c>
      <c r="V19" s="12">
        <f t="shared" si="5"/>
        <v>15700</v>
      </c>
      <c r="W19" s="13">
        <f t="shared" si="6"/>
        <v>9420</v>
      </c>
      <c r="X19" s="2">
        <f t="shared" si="7"/>
        <v>6280</v>
      </c>
      <c r="Y19" s="14">
        <f t="shared" si="8"/>
        <v>8000</v>
      </c>
      <c r="Z19" s="14">
        <f t="shared" si="9"/>
        <v>16000</v>
      </c>
      <c r="AA19" s="14">
        <f t="shared" si="10"/>
        <v>3200</v>
      </c>
      <c r="AB19" s="14">
        <f t="shared" si="11"/>
        <v>6400</v>
      </c>
      <c r="AC19" s="2">
        <f t="shared" si="12"/>
        <v>145000</v>
      </c>
    </row>
    <row r="20" spans="1:29">
      <c r="A20" s="2">
        <v>17</v>
      </c>
      <c r="B20" s="17" t="s">
        <v>49</v>
      </c>
      <c r="C20" s="2">
        <v>46</v>
      </c>
      <c r="D20" s="2">
        <v>129</v>
      </c>
      <c r="E20" s="2">
        <v>39</v>
      </c>
      <c r="F20" s="2">
        <v>81</v>
      </c>
      <c r="G20" s="2">
        <v>1008</v>
      </c>
      <c r="H20" s="2">
        <v>852</v>
      </c>
      <c r="I20" s="2">
        <v>2012</v>
      </c>
      <c r="J20" s="2">
        <v>1500</v>
      </c>
      <c r="K20" s="2">
        <v>2898</v>
      </c>
      <c r="L20" s="2">
        <v>58</v>
      </c>
      <c r="M20" s="2">
        <v>8577</v>
      </c>
      <c r="N20" s="2">
        <v>17</v>
      </c>
      <c r="O20" s="2">
        <f t="shared" si="0"/>
        <v>184</v>
      </c>
      <c r="P20" s="2">
        <v>72</v>
      </c>
      <c r="Q20" s="2">
        <v>8</v>
      </c>
      <c r="R20" s="2">
        <f t="shared" si="1"/>
        <v>264</v>
      </c>
      <c r="S20" s="2">
        <f t="shared" si="2"/>
        <v>26400</v>
      </c>
      <c r="T20" s="2">
        <f t="shared" si="3"/>
        <v>105600</v>
      </c>
      <c r="U20" s="12">
        <f t="shared" si="4"/>
        <v>1500</v>
      </c>
      <c r="V20" s="12">
        <f t="shared" si="5"/>
        <v>26400</v>
      </c>
      <c r="W20" s="13">
        <f t="shared" si="6"/>
        <v>15840</v>
      </c>
      <c r="X20" s="2">
        <f t="shared" si="7"/>
        <v>10560</v>
      </c>
      <c r="Y20" s="14">
        <f t="shared" si="8"/>
        <v>23000</v>
      </c>
      <c r="Z20" s="14">
        <f t="shared" si="9"/>
        <v>46000</v>
      </c>
      <c r="AA20" s="14">
        <f t="shared" si="10"/>
        <v>9200</v>
      </c>
      <c r="AB20" s="14">
        <f t="shared" si="11"/>
        <v>18400</v>
      </c>
      <c r="AC20" s="2">
        <f t="shared" si="12"/>
        <v>282900</v>
      </c>
    </row>
    <row r="21" spans="1:29">
      <c r="A21" s="2">
        <v>18</v>
      </c>
      <c r="B21" s="17" t="s">
        <v>50</v>
      </c>
      <c r="C21" s="2">
        <v>36</v>
      </c>
      <c r="D21" s="2">
        <v>108</v>
      </c>
      <c r="E21" s="2">
        <v>12</v>
      </c>
      <c r="F21" s="2">
        <v>75</v>
      </c>
      <c r="G21" s="2">
        <v>892</v>
      </c>
      <c r="H21" s="2">
        <v>584</v>
      </c>
      <c r="I21" s="2">
        <v>1567</v>
      </c>
      <c r="J21" s="2">
        <v>1156</v>
      </c>
      <c r="K21" s="2">
        <v>2567</v>
      </c>
      <c r="L21" s="2">
        <v>60</v>
      </c>
      <c r="M21" s="2">
        <v>7021</v>
      </c>
      <c r="N21" s="2">
        <v>11</v>
      </c>
      <c r="O21" s="2">
        <f t="shared" si="0"/>
        <v>144</v>
      </c>
      <c r="P21" s="2">
        <v>61</v>
      </c>
      <c r="Q21" s="2">
        <v>8</v>
      </c>
      <c r="R21" s="2">
        <f t="shared" si="1"/>
        <v>213</v>
      </c>
      <c r="S21" s="2">
        <f t="shared" si="2"/>
        <v>21300</v>
      </c>
      <c r="T21" s="2">
        <f t="shared" si="3"/>
        <v>85200</v>
      </c>
      <c r="U21" s="12">
        <f t="shared" si="4"/>
        <v>1500</v>
      </c>
      <c r="V21" s="12">
        <f t="shared" si="5"/>
        <v>21300</v>
      </c>
      <c r="W21" s="13">
        <f t="shared" si="6"/>
        <v>12780</v>
      </c>
      <c r="X21" s="2">
        <f t="shared" si="7"/>
        <v>8520</v>
      </c>
      <c r="Y21" s="14">
        <f t="shared" si="8"/>
        <v>18000</v>
      </c>
      <c r="Z21" s="14">
        <f t="shared" si="9"/>
        <v>36000</v>
      </c>
      <c r="AA21" s="14">
        <f t="shared" si="10"/>
        <v>7200</v>
      </c>
      <c r="AB21" s="14">
        <f t="shared" si="11"/>
        <v>14400</v>
      </c>
      <c r="AC21" s="2">
        <f t="shared" si="12"/>
        <v>226200</v>
      </c>
    </row>
    <row r="22" spans="1:29">
      <c r="A22" s="2">
        <v>19</v>
      </c>
      <c r="B22" s="17" t="s">
        <v>51</v>
      </c>
      <c r="C22" s="2">
        <v>52</v>
      </c>
      <c r="D22" s="2">
        <v>150</v>
      </c>
      <c r="E22" s="2">
        <v>360</v>
      </c>
      <c r="F22" s="2">
        <v>18</v>
      </c>
      <c r="G22" s="2">
        <v>1060</v>
      </c>
      <c r="H22" s="2">
        <v>870</v>
      </c>
      <c r="I22" s="2">
        <v>3074</v>
      </c>
      <c r="J22" s="2">
        <v>1000</v>
      </c>
      <c r="K22" s="2">
        <v>4368</v>
      </c>
      <c r="L22" s="2">
        <v>40</v>
      </c>
      <c r="M22" s="2">
        <v>10940</v>
      </c>
      <c r="N22" s="2">
        <v>13</v>
      </c>
      <c r="O22" s="2">
        <f t="shared" si="0"/>
        <v>208</v>
      </c>
      <c r="P22" s="2">
        <v>84</v>
      </c>
      <c r="Q22" s="2">
        <v>8</v>
      </c>
      <c r="R22" s="2">
        <f t="shared" si="1"/>
        <v>300</v>
      </c>
      <c r="S22" s="2">
        <f t="shared" si="2"/>
        <v>30000</v>
      </c>
      <c r="T22" s="2">
        <f t="shared" si="3"/>
        <v>120000</v>
      </c>
      <c r="U22" s="12">
        <f t="shared" si="4"/>
        <v>1500</v>
      </c>
      <c r="V22" s="12">
        <f t="shared" si="5"/>
        <v>30000</v>
      </c>
      <c r="W22" s="13">
        <f t="shared" si="6"/>
        <v>18000</v>
      </c>
      <c r="X22" s="2">
        <f t="shared" si="7"/>
        <v>12000</v>
      </c>
      <c r="Y22" s="14">
        <f t="shared" si="8"/>
        <v>26000</v>
      </c>
      <c r="Z22" s="14">
        <f t="shared" si="9"/>
        <v>52000</v>
      </c>
      <c r="AA22" s="14">
        <f t="shared" si="10"/>
        <v>10400</v>
      </c>
      <c r="AB22" s="14">
        <f t="shared" si="11"/>
        <v>20800</v>
      </c>
      <c r="AC22" s="2">
        <f t="shared" si="12"/>
        <v>320700</v>
      </c>
    </row>
    <row r="23" spans="1:29">
      <c r="A23" s="2">
        <v>20</v>
      </c>
      <c r="B23" s="17" t="s">
        <v>52</v>
      </c>
      <c r="C23" s="2">
        <v>57</v>
      </c>
      <c r="D23" s="2">
        <v>153</v>
      </c>
      <c r="E23" s="2">
        <v>39</v>
      </c>
      <c r="F23" s="2">
        <v>41</v>
      </c>
      <c r="G23" s="2">
        <v>1464</v>
      </c>
      <c r="H23" s="2">
        <v>706</v>
      </c>
      <c r="I23" s="2">
        <v>2116</v>
      </c>
      <c r="J23" s="2">
        <v>2500</v>
      </c>
      <c r="K23" s="2">
        <v>3701</v>
      </c>
      <c r="L23" s="2">
        <v>150</v>
      </c>
      <c r="M23" s="2">
        <v>10870</v>
      </c>
      <c r="N23" s="2">
        <v>10</v>
      </c>
      <c r="O23" s="2">
        <f t="shared" si="0"/>
        <v>228</v>
      </c>
      <c r="P23" s="2">
        <v>87</v>
      </c>
      <c r="Q23" s="2">
        <v>8</v>
      </c>
      <c r="R23" s="2">
        <f t="shared" si="1"/>
        <v>323</v>
      </c>
      <c r="S23" s="2">
        <f t="shared" si="2"/>
        <v>32300</v>
      </c>
      <c r="T23" s="2">
        <f t="shared" si="3"/>
        <v>129200</v>
      </c>
      <c r="U23" s="12">
        <f t="shared" si="4"/>
        <v>1500</v>
      </c>
      <c r="V23" s="12">
        <f t="shared" si="5"/>
        <v>32300</v>
      </c>
      <c r="W23" s="13">
        <f t="shared" si="6"/>
        <v>19380</v>
      </c>
      <c r="X23" s="2">
        <f t="shared" si="7"/>
        <v>12920</v>
      </c>
      <c r="Y23" s="14">
        <f t="shared" si="8"/>
        <v>28500</v>
      </c>
      <c r="Z23" s="14">
        <f t="shared" si="9"/>
        <v>57000</v>
      </c>
      <c r="AA23" s="14">
        <f t="shared" si="10"/>
        <v>11400</v>
      </c>
      <c r="AB23" s="14">
        <f t="shared" si="11"/>
        <v>22800</v>
      </c>
      <c r="AC23" s="2">
        <f t="shared" si="12"/>
        <v>347300</v>
      </c>
    </row>
    <row r="24" spans="1:29">
      <c r="A24" s="2">
        <v>21</v>
      </c>
      <c r="B24" s="17" t="s">
        <v>53</v>
      </c>
      <c r="C24" s="2">
        <v>51</v>
      </c>
      <c r="D24" s="2">
        <v>138</v>
      </c>
      <c r="E24" s="2">
        <v>114</v>
      </c>
      <c r="F24" s="2">
        <v>135</v>
      </c>
      <c r="G24" s="2">
        <v>1228</v>
      </c>
      <c r="H24" s="2">
        <v>724</v>
      </c>
      <c r="I24" s="2">
        <v>2400</v>
      </c>
      <c r="J24" s="2">
        <v>1580</v>
      </c>
      <c r="K24" s="2">
        <v>4305</v>
      </c>
      <c r="L24" s="2">
        <v>185</v>
      </c>
      <c r="M24" s="2">
        <v>10809</v>
      </c>
      <c r="N24" s="2">
        <v>77</v>
      </c>
      <c r="O24" s="2">
        <f t="shared" si="0"/>
        <v>204</v>
      </c>
      <c r="P24" s="2">
        <v>82</v>
      </c>
      <c r="Q24" s="2">
        <v>8</v>
      </c>
      <c r="R24" s="2">
        <f t="shared" si="1"/>
        <v>294</v>
      </c>
      <c r="S24" s="2">
        <f t="shared" si="2"/>
        <v>29400</v>
      </c>
      <c r="T24" s="2">
        <f t="shared" si="3"/>
        <v>117600</v>
      </c>
      <c r="U24" s="12">
        <f t="shared" si="4"/>
        <v>1500</v>
      </c>
      <c r="V24" s="12">
        <f t="shared" si="5"/>
        <v>29400</v>
      </c>
      <c r="W24" s="13">
        <f t="shared" si="6"/>
        <v>17640</v>
      </c>
      <c r="X24" s="2">
        <f t="shared" si="7"/>
        <v>11760</v>
      </c>
      <c r="Y24" s="14">
        <f t="shared" si="8"/>
        <v>25500</v>
      </c>
      <c r="Z24" s="14">
        <f t="shared" si="9"/>
        <v>51000</v>
      </c>
      <c r="AA24" s="14">
        <f t="shared" si="10"/>
        <v>10200</v>
      </c>
      <c r="AB24" s="14">
        <f t="shared" si="11"/>
        <v>20400</v>
      </c>
      <c r="AC24" s="2">
        <f t="shared" si="12"/>
        <v>314400</v>
      </c>
    </row>
    <row r="25" spans="1:29">
      <c r="A25" s="2">
        <v>22</v>
      </c>
      <c r="B25" s="17" t="s">
        <v>54</v>
      </c>
      <c r="C25" s="2">
        <v>46</v>
      </c>
      <c r="D25" s="2">
        <v>99</v>
      </c>
      <c r="E25" s="2">
        <v>130</v>
      </c>
      <c r="F25" s="2">
        <v>11</v>
      </c>
      <c r="G25" s="2">
        <v>404</v>
      </c>
      <c r="H25" s="2">
        <v>563</v>
      </c>
      <c r="I25" s="2">
        <v>2262</v>
      </c>
      <c r="J25" s="2">
        <v>2865</v>
      </c>
      <c r="K25" s="2">
        <v>3534</v>
      </c>
      <c r="L25" s="2">
        <v>120</v>
      </c>
      <c r="M25" s="2">
        <v>9988</v>
      </c>
      <c r="N25" s="2">
        <v>11</v>
      </c>
      <c r="O25" s="2">
        <f t="shared" si="0"/>
        <v>184</v>
      </c>
      <c r="P25" s="2">
        <v>77</v>
      </c>
      <c r="Q25" s="2">
        <v>8</v>
      </c>
      <c r="R25" s="2">
        <f t="shared" si="1"/>
        <v>269</v>
      </c>
      <c r="S25" s="2">
        <f t="shared" si="2"/>
        <v>26900</v>
      </c>
      <c r="T25" s="2">
        <f t="shared" si="3"/>
        <v>107600</v>
      </c>
      <c r="U25" s="12">
        <f t="shared" si="4"/>
        <v>1500</v>
      </c>
      <c r="V25" s="12">
        <f t="shared" si="5"/>
        <v>26900</v>
      </c>
      <c r="W25" s="13">
        <f t="shared" si="6"/>
        <v>16140</v>
      </c>
      <c r="X25" s="2">
        <f t="shared" si="7"/>
        <v>10760</v>
      </c>
      <c r="Y25" s="14">
        <f t="shared" si="8"/>
        <v>23000</v>
      </c>
      <c r="Z25" s="14">
        <f t="shared" si="9"/>
        <v>46000</v>
      </c>
      <c r="AA25" s="14">
        <f t="shared" si="10"/>
        <v>9200</v>
      </c>
      <c r="AB25" s="14">
        <f t="shared" si="11"/>
        <v>18400</v>
      </c>
      <c r="AC25" s="2">
        <f t="shared" si="12"/>
        <v>286400</v>
      </c>
    </row>
    <row r="26" spans="1:29">
      <c r="A26" s="2">
        <v>23</v>
      </c>
      <c r="B26" s="17" t="s">
        <v>55</v>
      </c>
      <c r="C26" s="2">
        <v>59</v>
      </c>
      <c r="D26" s="2">
        <v>138</v>
      </c>
      <c r="E26" s="2">
        <v>30</v>
      </c>
      <c r="F26" s="2">
        <v>30</v>
      </c>
      <c r="G26" s="2">
        <v>1142</v>
      </c>
      <c r="H26" s="2">
        <v>1208</v>
      </c>
      <c r="I26" s="2">
        <v>2593</v>
      </c>
      <c r="J26" s="2">
        <v>11700</v>
      </c>
      <c r="K26" s="2">
        <v>3820</v>
      </c>
      <c r="L26" s="2">
        <v>120</v>
      </c>
      <c r="M26" s="2">
        <v>20781</v>
      </c>
      <c r="N26" s="2">
        <v>0</v>
      </c>
      <c r="O26" s="2">
        <f t="shared" si="0"/>
        <v>236</v>
      </c>
      <c r="P26" s="2">
        <v>81</v>
      </c>
      <c r="Q26" s="2">
        <v>8</v>
      </c>
      <c r="R26" s="2">
        <f t="shared" si="1"/>
        <v>325</v>
      </c>
      <c r="S26" s="2">
        <f t="shared" si="2"/>
        <v>32500</v>
      </c>
      <c r="T26" s="2">
        <f t="shared" si="3"/>
        <v>130000</v>
      </c>
      <c r="U26" s="12">
        <f t="shared" si="4"/>
        <v>1500</v>
      </c>
      <c r="V26" s="12">
        <f t="shared" si="5"/>
        <v>32500</v>
      </c>
      <c r="W26" s="13">
        <f t="shared" si="6"/>
        <v>19500</v>
      </c>
      <c r="X26" s="2">
        <f t="shared" si="7"/>
        <v>13000</v>
      </c>
      <c r="Y26" s="14">
        <f t="shared" si="8"/>
        <v>29500</v>
      </c>
      <c r="Z26" s="14">
        <f t="shared" si="9"/>
        <v>59000</v>
      </c>
      <c r="AA26" s="14">
        <f t="shared" si="10"/>
        <v>11800</v>
      </c>
      <c r="AB26" s="14">
        <f t="shared" si="11"/>
        <v>23600</v>
      </c>
      <c r="AC26" s="2">
        <f t="shared" si="12"/>
        <v>352900</v>
      </c>
    </row>
    <row r="27" spans="1:29" ht="15.75">
      <c r="A27" s="22" t="s">
        <v>56</v>
      </c>
      <c r="B27" s="23"/>
      <c r="C27" s="8">
        <f>SUM(C4:C26)</f>
        <v>1128</v>
      </c>
      <c r="D27" s="8">
        <f t="shared" ref="D27:N27" si="13">SUM(D4:D26)</f>
        <v>2223</v>
      </c>
      <c r="E27" s="8">
        <f t="shared" si="13"/>
        <v>1792</v>
      </c>
      <c r="F27" s="8">
        <f t="shared" si="13"/>
        <v>1377</v>
      </c>
      <c r="G27" s="8">
        <f t="shared" si="13"/>
        <v>21740</v>
      </c>
      <c r="H27" s="8">
        <f t="shared" si="13"/>
        <v>19083</v>
      </c>
      <c r="I27" s="8">
        <f t="shared" si="13"/>
        <v>59177</v>
      </c>
      <c r="J27" s="8">
        <f t="shared" si="13"/>
        <v>53216</v>
      </c>
      <c r="K27" s="8">
        <f t="shared" si="13"/>
        <v>84488</v>
      </c>
      <c r="L27" s="8">
        <f t="shared" si="13"/>
        <v>2293</v>
      </c>
      <c r="M27" s="2">
        <v>245389</v>
      </c>
      <c r="N27" s="8">
        <f t="shared" si="13"/>
        <v>491</v>
      </c>
      <c r="O27" s="8">
        <f>SUM(O4:O26)</f>
        <v>4512</v>
      </c>
      <c r="P27" s="8">
        <f t="shared" ref="P27:AB27" si="14">SUM(P4:P26)</f>
        <v>2065</v>
      </c>
      <c r="Q27" s="8">
        <f t="shared" si="14"/>
        <v>184</v>
      </c>
      <c r="R27" s="8">
        <f t="shared" si="14"/>
        <v>6761</v>
      </c>
      <c r="S27" s="2">
        <f t="shared" si="14"/>
        <v>676100</v>
      </c>
      <c r="T27" s="2">
        <f t="shared" si="14"/>
        <v>2704400</v>
      </c>
      <c r="U27" s="12">
        <f t="shared" si="14"/>
        <v>34500</v>
      </c>
      <c r="V27" s="12">
        <f t="shared" si="14"/>
        <v>676100</v>
      </c>
      <c r="W27" s="12">
        <f t="shared" si="14"/>
        <v>405660</v>
      </c>
      <c r="X27" s="2">
        <f t="shared" si="14"/>
        <v>270440</v>
      </c>
      <c r="Y27" s="2">
        <f t="shared" si="14"/>
        <v>564000</v>
      </c>
      <c r="Z27" s="2">
        <f t="shared" si="14"/>
        <v>1128000</v>
      </c>
      <c r="AA27" s="2">
        <f t="shared" si="14"/>
        <v>225600</v>
      </c>
      <c r="AB27" s="2">
        <f t="shared" si="14"/>
        <v>451200</v>
      </c>
      <c r="AC27" s="2">
        <f t="shared" si="12"/>
        <v>7136000</v>
      </c>
    </row>
  </sheetData>
  <mergeCells count="9">
    <mergeCell ref="A27:B27"/>
    <mergeCell ref="A1:AA1"/>
    <mergeCell ref="A2:A3"/>
    <mergeCell ref="B2:B3"/>
    <mergeCell ref="C2:C3"/>
    <mergeCell ref="D2:M2"/>
    <mergeCell ref="N2:N3"/>
    <mergeCell ref="O2:R2"/>
    <mergeCell ref="S2:AC2"/>
  </mergeCells>
  <pageMargins left="0.45" right="0.46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10" sqref="C10"/>
    </sheetView>
  </sheetViews>
  <sheetFormatPr defaultRowHeight="15"/>
  <cols>
    <col min="2" max="2" width="18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mandal level</vt:lpstr>
      <vt:lpstr>Budget district level</vt:lpstr>
      <vt:lpstr>Sheet3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jdpssp</cp:lastModifiedBy>
  <cp:lastPrinted>2012-11-15T01:02:41Z</cp:lastPrinted>
  <dcterms:created xsi:type="dcterms:W3CDTF">2012-11-14T10:52:30Z</dcterms:created>
  <dcterms:modified xsi:type="dcterms:W3CDTF">2012-11-23T05:39:13Z</dcterms:modified>
</cp:coreProperties>
</file>